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drawings/drawing3.xml" ContentType="application/vnd.openxmlformats-officedocument.drawing+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drawings/drawing4.xml" ContentType="application/vnd.openxmlformats-officedocument.drawing+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51196F13-6AD0-C1B8-E2B4-A1F9AE17003E}"/>
  <workbookPr codeName="ThisWorkbook" defaultThemeVersion="124226"/>
  <mc:AlternateContent xmlns:mc="http://schemas.openxmlformats.org/markup-compatibility/2006">
    <mc:Choice Requires="x15">
      <x15ac:absPath xmlns:x15ac="http://schemas.microsoft.com/office/spreadsheetml/2010/11/ac" url="S:\shared data\Enterprise Risk Management\"/>
    </mc:Choice>
  </mc:AlternateContent>
  <bookViews>
    <workbookView xWindow="0" yWindow="0" windowWidth="15360" windowHeight="9804" tabRatio="850" firstSheet="2" activeTab="2"/>
  </bookViews>
  <sheets>
    <sheet name="TEMPLATE Backup" sheetId="87" state="hidden" r:id="rId1"/>
    <sheet name="TEMPLATE" sheetId="82" state="hidden" r:id="rId2"/>
    <sheet name="Risk Register" sheetId="3" r:id="rId3"/>
    <sheet name="Settings" sheetId="1" state="hidden" r:id="rId4"/>
    <sheet name="Visualization" sheetId="83" r:id="rId5"/>
    <sheet name="ST1" sheetId="88" r:id="rId6"/>
    <sheet name="ST4" sheetId="89" r:id="rId7"/>
    <sheet name="ST5" sheetId="90" r:id="rId8"/>
    <sheet name="ST6" sheetId="91" r:id="rId9"/>
    <sheet name="ST7" sheetId="92" r:id="rId10"/>
    <sheet name="ST9" sheetId="93" r:id="rId11"/>
    <sheet name="ST12" sheetId="94" r:id="rId12"/>
    <sheet name="ST17" sheetId="95" r:id="rId13"/>
    <sheet name="ST18" sheetId="96" r:id="rId14"/>
    <sheet name="EE1" sheetId="97" r:id="rId15"/>
    <sheet name="EE2" sheetId="98" r:id="rId16"/>
    <sheet name="EE3" sheetId="99" r:id="rId17"/>
    <sheet name="EE4" sheetId="100" r:id="rId18"/>
    <sheet name="IE2" sheetId="101" r:id="rId19"/>
    <sheet name="IE3" sheetId="102" r:id="rId20"/>
    <sheet name="HR1" sheetId="103" r:id="rId21"/>
    <sheet name="HR2" sheetId="104" r:id="rId22"/>
    <sheet name="HR7" sheetId="105" r:id="rId23"/>
    <sheet name="HR9" sheetId="106" r:id="rId24"/>
    <sheet name="HR10" sheetId="107" r:id="rId25"/>
    <sheet name="LG1" sheetId="108" r:id="rId26"/>
    <sheet name="LG2" sheetId="109" r:id="rId27"/>
    <sheet name="LG3" sheetId="110" r:id="rId28"/>
    <sheet name="IT3" sheetId="111" r:id="rId29"/>
    <sheet name="IT9" sheetId="112" r:id="rId30"/>
    <sheet name="IT8" sheetId="113" r:id="rId31"/>
    <sheet name="FI1" sheetId="114" r:id="rId32"/>
    <sheet name="FI4" sheetId="115" r:id="rId33"/>
    <sheet name="FI5" sheetId="116" r:id="rId34"/>
    <sheet name="FI6" sheetId="117" r:id="rId35"/>
    <sheet name="FI8" sheetId="118" r:id="rId36"/>
    <sheet name="FI9" sheetId="119" r:id="rId37"/>
    <sheet name="FI10" sheetId="120" r:id="rId38"/>
    <sheet name="FI11" sheetId="121" r:id="rId39"/>
    <sheet name="FI13" sheetId="122" r:id="rId40"/>
    <sheet name="FI14" sheetId="123" r:id="rId41"/>
    <sheet name="FI15" sheetId="124" r:id="rId42"/>
    <sheet name="FI18" sheetId="125" r:id="rId43"/>
    <sheet name="FI19" sheetId="126" r:id="rId44"/>
    <sheet name="OP1" sheetId="127" r:id="rId45"/>
    <sheet name="OP3" sheetId="128" r:id="rId46"/>
    <sheet name="OP4" sheetId="129" r:id="rId47"/>
    <sheet name="OP5" sheetId="130" r:id="rId48"/>
    <sheet name="OP6" sheetId="131" r:id="rId49"/>
    <sheet name="OP7" sheetId="132" r:id="rId50"/>
    <sheet name="OP14" sheetId="133" r:id="rId51"/>
    <sheet name="OP15" sheetId="134" r:id="rId52"/>
    <sheet name="OP16" sheetId="135" r:id="rId53"/>
    <sheet name="OP17" sheetId="136" r:id="rId54"/>
    <sheet name="OP19" sheetId="137" r:id="rId55"/>
    <sheet name="OP20" sheetId="138"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xlnm._FilterDatabase" localSheetId="2" hidden="1">'Risk Register'!$A$3:$L$54</definedName>
    <definedName name="_xlnm.Print_Area" localSheetId="2">'Risk Register'!$A$1:$L$54</definedName>
    <definedName name="_xlnm.Print_Area" localSheetId="4">Visualization!$A$1:$I$11</definedName>
    <definedName name="_xlnm.Print_Titles" localSheetId="2">'Risk Register'!$1:$3</definedName>
    <definedName name="Z_8D57197E_E64B_4225_A63F_A08E4E54EDDF_.wvu.Cols" localSheetId="2" hidden="1">'Risk Register'!$M:$XFD</definedName>
    <definedName name="Z_8D57197E_E64B_4225_A63F_A08E4E54EDDF_.wvu.PrintArea" localSheetId="2" hidden="1">'Risk Register'!$A$1:$L$54</definedName>
    <definedName name="Z_8D57197E_E64B_4225_A63F_A08E4E54EDDF_.wvu.PrintTitles" localSheetId="2" hidden="1">'Risk Register'!$1:$3</definedName>
    <definedName name="Z_8D57197E_E64B_4225_A63F_A08E4E54EDDF_.wvu.Rows" localSheetId="2" hidden="1">'Risk Register'!$55:$1048576</definedName>
  </definedNames>
  <calcPr calcId="162913"/>
  <fileRecoveryPr autoRecover="0"/>
</workbook>
</file>

<file path=xl/calcChain.xml><?xml version="1.0" encoding="utf-8"?>
<calcChain xmlns="http://schemas.openxmlformats.org/spreadsheetml/2006/main">
  <c r="D26" i="138" l="1"/>
  <c r="D11" i="138"/>
  <c r="B25" i="137"/>
  <c r="B10" i="137"/>
  <c r="B25" i="136"/>
  <c r="B10" i="136"/>
  <c r="B25" i="135"/>
  <c r="B10" i="135"/>
  <c r="B25" i="134"/>
  <c r="B10" i="134"/>
  <c r="B25" i="133"/>
  <c r="B10" i="133"/>
  <c r="B25" i="132"/>
  <c r="B10" i="132"/>
  <c r="B25" i="131"/>
  <c r="B10" i="131"/>
  <c r="B25" i="130"/>
  <c r="B10" i="130"/>
  <c r="B25" i="129"/>
  <c r="B25" i="128"/>
  <c r="B25" i="127"/>
  <c r="B25" i="126"/>
  <c r="B10" i="126"/>
  <c r="B25" i="125"/>
  <c r="B10" i="125"/>
  <c r="B25" i="124"/>
  <c r="B25" i="123"/>
  <c r="B10" i="123"/>
  <c r="B25" i="122"/>
  <c r="B25" i="121"/>
  <c r="B25" i="120"/>
  <c r="B25" i="119"/>
  <c r="B25" i="118"/>
  <c r="B25" i="117"/>
  <c r="B25" i="116"/>
  <c r="B25" i="115"/>
  <c r="B25" i="114"/>
  <c r="B10" i="114"/>
  <c r="B25" i="113"/>
  <c r="B25" i="112"/>
  <c r="B25" i="111"/>
  <c r="B25" i="110"/>
  <c r="B25" i="109"/>
  <c r="B25" i="108"/>
  <c r="B10" i="108"/>
  <c r="B25" i="107"/>
  <c r="B25" i="106"/>
  <c r="B25" i="105"/>
  <c r="B25" i="104"/>
  <c r="B25" i="103"/>
  <c r="B25" i="102"/>
  <c r="B25" i="101"/>
  <c r="B25" i="100"/>
  <c r="B10" i="100"/>
  <c r="B25" i="99"/>
  <c r="B10" i="99"/>
  <c r="B25" i="98"/>
  <c r="B25" i="97"/>
  <c r="B25" i="96"/>
  <c r="B10" i="96"/>
  <c r="B25" i="95"/>
  <c r="B10" i="95"/>
  <c r="B25" i="94"/>
  <c r="B25" i="93"/>
  <c r="B10" i="93"/>
  <c r="B25" i="92"/>
  <c r="B10" i="92"/>
  <c r="B25" i="91"/>
  <c r="B10" i="91"/>
  <c r="B25" i="90"/>
  <c r="B25" i="89"/>
  <c r="B25" i="88"/>
  <c r="B10" i="88"/>
  <c r="K36" i="3"/>
  <c r="K16" i="3"/>
  <c r="K15" i="3"/>
  <c r="K10" i="3"/>
  <c r="K25" i="3"/>
  <c r="K8" i="3"/>
  <c r="K20" i="3"/>
  <c r="K35" i="3"/>
  <c r="K11" i="3"/>
  <c r="K31" i="3"/>
  <c r="K32" i="3"/>
  <c r="K6" i="3"/>
  <c r="K26" i="3"/>
  <c r="K33" i="3"/>
  <c r="K17" i="3"/>
  <c r="K28" i="3"/>
  <c r="K12" i="3"/>
  <c r="K23" i="3"/>
  <c r="K30" i="3"/>
  <c r="K4" i="3"/>
  <c r="K18" i="3"/>
  <c r="K29" i="3"/>
  <c r="K13" i="3"/>
  <c r="K24" i="3"/>
  <c r="K7" i="3"/>
  <c r="K19" i="3"/>
  <c r="K22" i="3"/>
  <c r="K14" i="3"/>
  <c r="K34" i="3"/>
  <c r="K21" i="3"/>
  <c r="K27" i="3"/>
  <c r="K5" i="3"/>
  <c r="K49" i="3"/>
  <c r="K9" i="3"/>
  <c r="K54" i="3"/>
  <c r="K45" i="3"/>
  <c r="K46" i="3"/>
  <c r="K38" i="3"/>
  <c r="F9" i="3"/>
  <c r="C53" i="3"/>
  <c r="H9" i="3"/>
  <c r="K52" i="3"/>
  <c r="K53" i="3"/>
  <c r="K43" i="3"/>
  <c r="K44" i="3"/>
  <c r="K40" i="3"/>
  <c r="C37" i="3"/>
  <c r="J9" i="3"/>
  <c r="D9" i="3"/>
  <c r="K42" i="3"/>
  <c r="K47" i="3"/>
  <c r="K39" i="3"/>
  <c r="E9" i="3"/>
  <c r="C4" i="3"/>
  <c r="K50" i="3"/>
  <c r="K51" i="3"/>
  <c r="K48" i="3"/>
  <c r="K41" i="3"/>
  <c r="K37" i="3"/>
  <c r="B9" i="3"/>
  <c r="I9" i="3"/>
  <c r="C9" i="3"/>
  <c r="Q9" i="3" l="1"/>
  <c r="B25" i="87"/>
  <c r="B10" i="87"/>
  <c r="B12" i="3"/>
  <c r="B15" i="3"/>
  <c r="B11" i="3"/>
  <c r="B8" i="3"/>
  <c r="B43" i="3"/>
  <c r="B46" i="3"/>
  <c r="B54" i="3"/>
  <c r="B48" i="3"/>
  <c r="B17" i="3"/>
  <c r="B31" i="3"/>
  <c r="B22" i="3"/>
  <c r="B41" i="3"/>
  <c r="B30" i="3"/>
  <c r="B4" i="3"/>
  <c r="B27" i="3"/>
  <c r="B47" i="3"/>
  <c r="B39" i="3"/>
  <c r="B40" i="3"/>
  <c r="B38" i="3"/>
  <c r="B23" i="3"/>
  <c r="B10" i="3"/>
  <c r="B21" i="3"/>
  <c r="B34" i="3"/>
  <c r="B6" i="3"/>
  <c r="B14" i="3"/>
  <c r="B45" i="3"/>
  <c r="B29" i="3"/>
  <c r="B44" i="3"/>
  <c r="B50" i="3"/>
  <c r="B5" i="3"/>
  <c r="B16" i="3"/>
  <c r="B42" i="3"/>
  <c r="B49" i="3"/>
  <c r="B20" i="3"/>
  <c r="B28" i="3"/>
  <c r="B53" i="3"/>
  <c r="B19" i="3"/>
  <c r="B32" i="3"/>
  <c r="B37" i="3"/>
  <c r="B13" i="3"/>
  <c r="B25" i="3"/>
  <c r="B52" i="3"/>
  <c r="B36" i="3"/>
  <c r="B26" i="3"/>
  <c r="B33" i="3"/>
  <c r="B35" i="3"/>
  <c r="B24" i="3"/>
  <c r="B7" i="3"/>
  <c r="B51" i="3"/>
  <c r="B18" i="3"/>
  <c r="B10" i="82" l="1"/>
  <c r="J17" i="3"/>
  <c r="J29" i="3"/>
  <c r="J50" i="3"/>
  <c r="J38" i="3"/>
  <c r="J45" i="3"/>
  <c r="J6" i="3"/>
  <c r="J28" i="3"/>
  <c r="J21" i="3"/>
  <c r="J36" i="3"/>
  <c r="J47" i="3"/>
  <c r="J49" i="3"/>
  <c r="J33" i="3"/>
  <c r="J43" i="3"/>
  <c r="J11" i="3"/>
  <c r="J10" i="3"/>
  <c r="J41" i="3"/>
  <c r="J30" i="3"/>
  <c r="J4" i="3"/>
  <c r="J54" i="3"/>
  <c r="J40" i="3"/>
  <c r="J5" i="3"/>
  <c r="J20" i="3"/>
  <c r="J8" i="3"/>
  <c r="J31" i="3"/>
  <c r="J53" i="3"/>
  <c r="J39" i="3"/>
  <c r="J22" i="3"/>
  <c r="J13" i="3"/>
  <c r="J34" i="3"/>
  <c r="J27" i="3"/>
  <c r="J51" i="3"/>
  <c r="J35" i="3"/>
  <c r="J7" i="3"/>
  <c r="J44" i="3"/>
  <c r="J25" i="3"/>
  <c r="J42" i="3"/>
  <c r="J46" i="3"/>
  <c r="J16" i="3"/>
  <c r="J19" i="3"/>
  <c r="J23" i="3"/>
  <c r="J12" i="3"/>
  <c r="J24" i="3"/>
  <c r="J14" i="3"/>
  <c r="J15" i="3"/>
  <c r="J52" i="3"/>
  <c r="J18" i="3"/>
  <c r="J32" i="3"/>
  <c r="J48" i="3"/>
  <c r="J37" i="3"/>
  <c r="J26" i="3"/>
  <c r="Q21" i="3" l="1"/>
  <c r="O21" i="3" s="1"/>
  <c r="Q50" i="3"/>
  <c r="O50" i="3" s="1"/>
  <c r="Q51" i="3"/>
  <c r="O51" i="3" s="1"/>
  <c r="Q40" i="3"/>
  <c r="O40" i="3" s="1"/>
  <c r="Q26" i="3"/>
  <c r="O26" i="3" s="1"/>
  <c r="Q24" i="3"/>
  <c r="O24" i="3" s="1"/>
  <c r="Q27" i="3"/>
  <c r="O27" i="3" s="1"/>
  <c r="Q54" i="3"/>
  <c r="O54" i="3" s="1"/>
  <c r="Q28" i="3"/>
  <c r="O28" i="3" s="1"/>
  <c r="Q12" i="3"/>
  <c r="O12" i="3" s="1"/>
  <c r="Q34" i="3"/>
  <c r="O34" i="3" s="1"/>
  <c r="Q4" i="3"/>
  <c r="O4" i="3" s="1"/>
  <c r="Q37" i="3"/>
  <c r="O37" i="3" s="1"/>
  <c r="Q29" i="3"/>
  <c r="O29" i="3" s="1"/>
  <c r="Q13" i="3"/>
  <c r="O13" i="3" s="1"/>
  <c r="Q30" i="3"/>
  <c r="O30" i="3" s="1"/>
  <c r="Q48" i="3"/>
  <c r="O48" i="3" s="1"/>
  <c r="Q23" i="3"/>
  <c r="O23" i="3" s="1"/>
  <c r="Q22" i="3"/>
  <c r="O22" i="3" s="1"/>
  <c r="Q41" i="3"/>
  <c r="O41" i="3" s="1"/>
  <c r="Q32" i="3"/>
  <c r="O32" i="3" s="1"/>
  <c r="Q19" i="3"/>
  <c r="O19" i="3" s="1"/>
  <c r="Q39" i="3"/>
  <c r="O39" i="3" s="1"/>
  <c r="Q10" i="3"/>
  <c r="O10" i="3" s="1"/>
  <c r="Q6" i="3"/>
  <c r="O6" i="3" s="1"/>
  <c r="Q16" i="3"/>
  <c r="O16" i="3" s="1"/>
  <c r="Q53" i="3"/>
  <c r="O53" i="3" s="1"/>
  <c r="Q11" i="3"/>
  <c r="O11" i="3" s="1"/>
  <c r="Q18" i="3"/>
  <c r="O18" i="3" s="1"/>
  <c r="Q46" i="3"/>
  <c r="O46" i="3" s="1"/>
  <c r="Q31" i="3"/>
  <c r="O31" i="3" s="1"/>
  <c r="Q43" i="3"/>
  <c r="O43" i="3" s="1"/>
  <c r="Q45" i="3"/>
  <c r="O45" i="3" s="1"/>
  <c r="Q42" i="3"/>
  <c r="O42" i="3" s="1"/>
  <c r="Q17" i="3"/>
  <c r="O17" i="3" s="1"/>
  <c r="Q33" i="3"/>
  <c r="O33" i="3" s="1"/>
  <c r="Q52" i="3"/>
  <c r="O52" i="3" s="1"/>
  <c r="Q25" i="3"/>
  <c r="O25" i="3" s="1"/>
  <c r="Q8" i="3"/>
  <c r="O8" i="3" s="1"/>
  <c r="Q49" i="3"/>
  <c r="O49" i="3" s="1"/>
  <c r="Q15" i="3"/>
  <c r="O15" i="3" s="1"/>
  <c r="Q44" i="3"/>
  <c r="O44" i="3" s="1"/>
  <c r="Q20" i="3"/>
  <c r="O20" i="3" s="1"/>
  <c r="Q47" i="3"/>
  <c r="O47" i="3" s="1"/>
  <c r="Q38" i="3"/>
  <c r="O38" i="3" s="1"/>
  <c r="Q7" i="3"/>
  <c r="O7" i="3" s="1"/>
  <c r="Q5" i="3"/>
  <c r="O5" i="3" s="1"/>
  <c r="Q36" i="3"/>
  <c r="O36" i="3" s="1"/>
  <c r="Q14" i="3"/>
  <c r="O14" i="3" s="1"/>
  <c r="Q35" i="3"/>
  <c r="O35" i="3" s="1"/>
  <c r="B25" i="82"/>
  <c r="L9" i="3" l="1"/>
  <c r="E5" i="3"/>
  <c r="D44" i="3"/>
  <c r="D19" i="3"/>
  <c r="E36" i="3"/>
  <c r="H42" i="3"/>
  <c r="C51" i="3"/>
  <c r="F29" i="3"/>
  <c r="I6" i="3"/>
  <c r="E16" i="3"/>
  <c r="H22" i="3"/>
  <c r="I24" i="3"/>
  <c r="F13" i="3"/>
  <c r="E4" i="3"/>
  <c r="E49" i="3"/>
  <c r="I40" i="3"/>
  <c r="H52" i="3"/>
  <c r="E21" i="3"/>
  <c r="D35" i="3"/>
  <c r="E19" i="3"/>
  <c r="I19" i="3"/>
  <c r="H38" i="3"/>
  <c r="I25" i="3"/>
  <c r="H50" i="3"/>
  <c r="I28" i="3"/>
  <c r="D6" i="3"/>
  <c r="C34" i="3"/>
  <c r="E7" i="3"/>
  <c r="H24" i="3"/>
  <c r="I26" i="3"/>
  <c r="F15" i="3"/>
  <c r="H47" i="3"/>
  <c r="E33" i="3"/>
  <c r="F45" i="3"/>
  <c r="I43" i="3"/>
  <c r="E23" i="3"/>
  <c r="F25" i="3"/>
  <c r="D14" i="3"/>
  <c r="I4" i="3"/>
  <c r="H29" i="3"/>
  <c r="H4" i="3"/>
  <c r="F17" i="3"/>
  <c r="D39" i="3"/>
  <c r="E42" i="3"/>
  <c r="H27" i="3"/>
  <c r="D12" i="3"/>
  <c r="E41" i="3"/>
  <c r="F21" i="3"/>
  <c r="H37" i="3"/>
  <c r="F27" i="3"/>
  <c r="H12" i="3"/>
  <c r="F14" i="3"/>
  <c r="I31" i="3"/>
  <c r="E20" i="3"/>
  <c r="F49" i="3"/>
  <c r="E35" i="3"/>
  <c r="E26" i="3"/>
  <c r="I39" i="3"/>
  <c r="F28" i="3"/>
  <c r="C44" i="3"/>
  <c r="D30" i="3"/>
  <c r="E31" i="3"/>
  <c r="F19" i="3"/>
  <c r="D53" i="3"/>
  <c r="C35" i="3"/>
  <c r="E39" i="3"/>
  <c r="E27" i="3"/>
  <c r="H11" i="3"/>
  <c r="E11" i="3"/>
  <c r="E40" i="3"/>
  <c r="I36" i="3"/>
  <c r="E54" i="3"/>
  <c r="H33" i="3"/>
  <c r="I42" i="3"/>
  <c r="F30" i="3"/>
  <c r="E47" i="3"/>
  <c r="E24" i="3"/>
  <c r="H46" i="3"/>
  <c r="D26" i="3"/>
  <c r="F22" i="3"/>
  <c r="C19" i="3"/>
  <c r="I5" i="3"/>
  <c r="D8" i="3"/>
  <c r="F7" i="3"/>
  <c r="H23" i="3"/>
  <c r="C40" i="3"/>
  <c r="H18" i="3"/>
  <c r="E22" i="3"/>
  <c r="D45" i="3"/>
  <c r="C30" i="3"/>
  <c r="H16" i="3"/>
  <c r="I7" i="3"/>
  <c r="I51" i="3"/>
  <c r="C27" i="3"/>
  <c r="D48" i="3"/>
  <c r="I33" i="3"/>
  <c r="F6" i="3"/>
  <c r="F48" i="3"/>
  <c r="H45" i="3"/>
  <c r="H51" i="3"/>
  <c r="C16" i="3"/>
  <c r="D51" i="3"/>
  <c r="E32" i="3"/>
  <c r="H14" i="3"/>
  <c r="D43" i="3"/>
  <c r="F20" i="3"/>
  <c r="H10" i="3"/>
  <c r="F34" i="3"/>
  <c r="E13" i="3"/>
  <c r="C25" i="3"/>
  <c r="E52" i="3"/>
  <c r="I13" i="3"/>
  <c r="E8" i="3"/>
  <c r="H15" i="3"/>
  <c r="I14" i="3"/>
  <c r="E53" i="3"/>
  <c r="E34" i="3"/>
  <c r="F38" i="3"/>
  <c r="F8" i="3"/>
  <c r="D21" i="3"/>
  <c r="D5" i="3"/>
  <c r="F18" i="3"/>
  <c r="E18" i="3"/>
  <c r="D41" i="3"/>
  <c r="D29" i="3"/>
  <c r="D54" i="3"/>
  <c r="H7" i="3"/>
  <c r="D11" i="3"/>
  <c r="I53" i="3"/>
  <c r="I29" i="3"/>
  <c r="H54" i="3"/>
  <c r="E50" i="3"/>
  <c r="H21" i="3"/>
  <c r="D42" i="3"/>
  <c r="D17" i="3"/>
  <c r="E48" i="3"/>
  <c r="C42" i="3"/>
  <c r="F35" i="3"/>
  <c r="D23" i="3"/>
  <c r="C31" i="3"/>
  <c r="H17" i="3"/>
  <c r="F26" i="3"/>
  <c r="H25" i="3"/>
  <c r="H36" i="3"/>
  <c r="H53" i="3"/>
  <c r="I11" i="3"/>
  <c r="I52" i="3"/>
  <c r="I16" i="3"/>
  <c r="D49" i="3"/>
  <c r="H19" i="3"/>
  <c r="F41" i="3"/>
  <c r="F16" i="3"/>
  <c r="E15" i="3"/>
  <c r="H35" i="3"/>
  <c r="C46" i="3"/>
  <c r="F39" i="3"/>
  <c r="D25" i="3"/>
  <c r="C29" i="3"/>
  <c r="F12" i="3"/>
  <c r="I10" i="3"/>
  <c r="F53" i="3"/>
  <c r="E43" i="3"/>
  <c r="D36" i="3"/>
  <c r="I23" i="3"/>
  <c r="H48" i="3"/>
  <c r="C43" i="3"/>
  <c r="D33" i="3"/>
  <c r="F37" i="3"/>
  <c r="E44" i="3"/>
  <c r="I20" i="3"/>
  <c r="I27" i="3"/>
  <c r="H8" i="3"/>
  <c r="E38" i="3"/>
  <c r="H32" i="3"/>
  <c r="F23" i="3"/>
  <c r="D32" i="3"/>
  <c r="D40" i="3"/>
  <c r="D7" i="3"/>
  <c r="D27" i="3"/>
  <c r="H41" i="3"/>
  <c r="D50" i="3"/>
  <c r="E10" i="3"/>
  <c r="D22" i="3"/>
  <c r="D4" i="3"/>
  <c r="I48" i="3"/>
  <c r="D52" i="3"/>
  <c r="C14" i="3"/>
  <c r="C45" i="3"/>
  <c r="F50" i="3"/>
  <c r="D10" i="3"/>
  <c r="D38" i="3"/>
  <c r="I37" i="3"/>
  <c r="C33" i="3"/>
  <c r="E29" i="3"/>
  <c r="I34" i="3"/>
  <c r="C11" i="3"/>
  <c r="E30" i="3"/>
  <c r="F33" i="3"/>
  <c r="D24" i="3"/>
  <c r="I54" i="3"/>
  <c r="F10" i="3"/>
  <c r="F32" i="3"/>
  <c r="C7" i="3"/>
  <c r="H30" i="3"/>
  <c r="F31" i="3"/>
  <c r="I8" i="3"/>
  <c r="E45" i="3"/>
  <c r="C41" i="3"/>
  <c r="C28" i="3"/>
  <c r="I18" i="3"/>
  <c r="C17" i="3"/>
  <c r="I45" i="3"/>
  <c r="C13" i="3"/>
  <c r="D15" i="3"/>
  <c r="C6" i="3"/>
  <c r="F46" i="3"/>
  <c r="C26" i="3"/>
  <c r="D28" i="3"/>
  <c r="C21" i="3"/>
  <c r="C36" i="3"/>
  <c r="I46" i="3"/>
  <c r="C39" i="3"/>
  <c r="F54" i="3"/>
  <c r="E25" i="3"/>
  <c r="C12" i="3"/>
  <c r="H26" i="3"/>
  <c r="D18" i="3"/>
  <c r="C38" i="3"/>
  <c r="F42" i="3"/>
  <c r="D37" i="3"/>
  <c r="C15" i="3"/>
  <c r="D16" i="3"/>
  <c r="C10" i="3"/>
  <c r="E37" i="3"/>
  <c r="C20" i="3"/>
  <c r="I32" i="3"/>
  <c r="D31" i="3"/>
  <c r="H13" i="3"/>
  <c r="I15" i="3"/>
  <c r="H6" i="3"/>
  <c r="D47" i="3"/>
  <c r="F5" i="3"/>
  <c r="F4" i="3"/>
  <c r="E51" i="3"/>
  <c r="I38" i="3"/>
  <c r="H31" i="3"/>
  <c r="E28" i="3"/>
  <c r="D34" i="3"/>
  <c r="C49" i="3"/>
  <c r="C32" i="3"/>
  <c r="I35" i="3"/>
  <c r="C48" i="3"/>
  <c r="F36" i="3"/>
  <c r="C22" i="3"/>
  <c r="D13" i="3"/>
  <c r="I17" i="3"/>
  <c r="E14" i="3"/>
  <c r="H43" i="3"/>
  <c r="I41" i="3"/>
  <c r="C8" i="3"/>
  <c r="I12" i="3"/>
  <c r="F52" i="3"/>
  <c r="H34" i="3"/>
  <c r="F44" i="3"/>
  <c r="C50" i="3"/>
  <c r="F40" i="3"/>
  <c r="F11" i="3"/>
  <c r="E6" i="3"/>
  <c r="C52" i="3"/>
  <c r="E12" i="3"/>
  <c r="H28" i="3"/>
  <c r="H39" i="3"/>
  <c r="I30" i="3"/>
  <c r="F51" i="3"/>
  <c r="C23" i="3"/>
  <c r="C47" i="3"/>
  <c r="F43" i="3"/>
  <c r="H49" i="3"/>
  <c r="I22" i="3"/>
  <c r="H5" i="3"/>
  <c r="I47" i="3"/>
  <c r="H44" i="3"/>
  <c r="F47" i="3"/>
  <c r="C18" i="3"/>
  <c r="C5" i="3"/>
  <c r="H40" i="3"/>
  <c r="I49" i="3"/>
  <c r="I21" i="3"/>
  <c r="I44" i="3"/>
  <c r="I50" i="3"/>
  <c r="C54" i="3"/>
  <c r="F24" i="3"/>
  <c r="C24" i="3"/>
  <c r="E17" i="3"/>
  <c r="D46" i="3"/>
  <c r="E46" i="3"/>
  <c r="H20" i="3"/>
  <c r="D20" i="3"/>
  <c r="L38" i="3" l="1"/>
  <c r="L27" i="3"/>
  <c r="L14" i="3"/>
  <c r="L49" i="3"/>
  <c r="L23" i="3"/>
  <c r="L30" i="3"/>
  <c r="L5" i="3"/>
  <c r="L42" i="3"/>
  <c r="L31" i="3"/>
  <c r="L45" i="3"/>
  <c r="L20" i="3"/>
  <c r="L22" i="3"/>
  <c r="L52" i="3"/>
  <c r="L21" i="3"/>
  <c r="L44" i="3"/>
  <c r="L7" i="3"/>
  <c r="L28" i="3"/>
  <c r="L33" i="3"/>
  <c r="L50" i="3"/>
  <c r="L51" i="3"/>
  <c r="L15" i="3"/>
  <c r="L35" i="3"/>
  <c r="L12" i="3"/>
  <c r="L36" i="3"/>
  <c r="L40" i="3"/>
  <c r="L29" i="3"/>
  <c r="L16" i="3"/>
  <c r="L4" i="3"/>
  <c r="L18" i="3"/>
  <c r="L19" i="3"/>
  <c r="L10" i="3"/>
  <c r="L46" i="3"/>
  <c r="L48" i="3"/>
  <c r="L39" i="3"/>
  <c r="L37" i="3"/>
  <c r="L13" i="3"/>
  <c r="L43" i="3"/>
  <c r="L8" i="3"/>
  <c r="L6" i="3"/>
  <c r="L24" i="3"/>
  <c r="L26" i="3"/>
  <c r="L41" i="3"/>
  <c r="L17" i="3"/>
  <c r="L53" i="3"/>
  <c r="L47" i="3"/>
  <c r="L32" i="3"/>
  <c r="L34" i="3"/>
  <c r="L25" i="3"/>
  <c r="L54" i="3"/>
  <c r="L11" i="3"/>
</calcChain>
</file>

<file path=xl/comments1.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10.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11.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12.xml><?xml version="1.0" encoding="utf-8"?>
<comments xmlns="http://schemas.openxmlformats.org/spreadsheetml/2006/main">
  <authors>
    <author>Angie Sims</author>
  </authors>
  <commentList>
    <comment ref="A25" authorId="0" shapeId="0">
      <text>
        <r>
          <rPr>
            <b/>
            <sz val="9"/>
            <color indexed="81"/>
            <rFont val="Tahoma"/>
            <family val="2"/>
          </rPr>
          <t xml:space="preserve">Calculated Field </t>
        </r>
      </text>
    </comment>
  </commentList>
</comments>
</file>

<file path=xl/comments13.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14.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15.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16.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17.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18.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19.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0.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1.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2.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3.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4.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5.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6.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7.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8.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29.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xml><?xml version="1.0" encoding="utf-8"?>
<comments xmlns="http://schemas.openxmlformats.org/spreadsheetml/2006/main">
  <authors>
    <author>Antenucci, Mark</author>
  </authors>
  <commentList>
    <comment ref="A3" authorId="0" shapeId="0">
      <text>
        <r>
          <rPr>
            <sz val="9"/>
            <color indexed="81"/>
            <rFont val="Tahoma"/>
            <family val="2"/>
          </rPr>
          <t xml:space="preserve">Enter Risk ID exactly as it appears on corresponding sheet
</t>
        </r>
      </text>
    </comment>
    <comment ref="G3" authorId="0" shapeId="0">
      <text>
        <r>
          <rPr>
            <sz val="9"/>
            <color indexed="81"/>
            <rFont val="Tahoma"/>
            <family val="2"/>
          </rPr>
          <t>Data Entry Field</t>
        </r>
      </text>
    </comment>
  </commentList>
</comments>
</file>

<file path=xl/comments30.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1.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2.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3.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4.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5.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6.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7.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8.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39.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0.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1.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2.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3.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4.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5.xml><?xml version="1.0" encoding="utf-8"?>
<comments xmlns="http://schemas.openxmlformats.org/spreadsheetml/2006/main">
  <authors>
    <author>Brett Goodwin</author>
    <author>Antenucci, Mark (OU Admin)</author>
  </authors>
  <commentList>
    <comment ref="D4" authorId="0" shapeId="0">
      <text>
        <r>
          <rPr>
            <b/>
            <sz val="9"/>
            <color indexed="81"/>
            <rFont val="Tahoma"/>
            <family val="2"/>
          </rPr>
          <t>Brett Goodwin:</t>
        </r>
        <r>
          <rPr>
            <sz val="9"/>
            <color indexed="81"/>
            <rFont val="Tahoma"/>
            <family val="2"/>
          </rPr>
          <t xml:space="preserve">
Worth removing Athletics?
VPAE group thinks it is</t>
        </r>
      </text>
    </comment>
    <comment ref="A10" authorId="1" shapeId="0">
      <text>
        <r>
          <rPr>
            <b/>
            <sz val="12"/>
            <color indexed="81"/>
            <rFont val="Tahoma"/>
            <family val="2"/>
          </rPr>
          <t>Risk ID</t>
        </r>
        <r>
          <rPr>
            <sz val="12"/>
            <color indexed="81"/>
            <rFont val="Tahoma"/>
            <family val="2"/>
          </rPr>
          <t xml:space="preserve"> is automatically pulled from Sheet Name</t>
        </r>
      </text>
    </comment>
    <comment ref="D38" authorId="0" shapeId="0">
      <text>
        <r>
          <rPr>
            <b/>
            <sz val="9"/>
            <color indexed="81"/>
            <rFont val="Tahoma"/>
            <family val="2"/>
          </rPr>
          <t>Brett Goodwin:</t>
        </r>
        <r>
          <rPr>
            <sz val="9"/>
            <color indexed="81"/>
            <rFont val="Tahoma"/>
            <family val="2"/>
          </rPr>
          <t xml:space="preserve">
These did not happen - adjust dates?</t>
        </r>
      </text>
    </comment>
  </commentList>
</comments>
</file>

<file path=xl/comments46.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7.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8.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49.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5.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50.xml><?xml version="1.0" encoding="utf-8"?>
<comments xmlns="http://schemas.openxmlformats.org/spreadsheetml/2006/main">
  <authors>
    <author>Angie Sims</author>
    <author>Antenucci, Mark (OU Admin)</author>
  </authors>
  <commentList>
    <comment ref="C4" authorId="0" shapeId="0">
      <text>
        <r>
          <rPr>
            <b/>
            <sz val="9"/>
            <color indexed="81"/>
            <rFont val="Tahoma"/>
            <family val="2"/>
          </rPr>
          <t>Pick from Drop down list</t>
        </r>
        <r>
          <rPr>
            <sz val="9"/>
            <color indexed="81"/>
            <rFont val="Tahoma"/>
            <family val="2"/>
          </rPr>
          <t xml:space="preserve">
</t>
        </r>
      </text>
    </comment>
    <comment ref="C11" authorId="1" shapeId="0">
      <text>
        <r>
          <rPr>
            <b/>
            <sz val="9"/>
            <color indexed="81"/>
            <rFont val="Tahoma"/>
            <family val="2"/>
          </rPr>
          <t>Risk ID</t>
        </r>
        <r>
          <rPr>
            <sz val="9"/>
            <color indexed="81"/>
            <rFont val="Tahoma"/>
            <family val="2"/>
          </rPr>
          <t xml:space="preserve"> is automatically pulled from Sheet Name.
Please do not key directly in this cell.  The Risk Committee will populate the Risk ID.</t>
        </r>
      </text>
    </comment>
    <comment ref="E11" authorId="0" shapeId="0">
      <text>
        <r>
          <rPr>
            <b/>
            <sz val="9"/>
            <color indexed="81"/>
            <rFont val="Tahoma"/>
            <family val="2"/>
          </rPr>
          <t>Pick from Drop down list  See above for further detail on risk categories</t>
        </r>
        <r>
          <rPr>
            <sz val="9"/>
            <color indexed="81"/>
            <rFont val="Tahoma"/>
            <family val="2"/>
          </rPr>
          <t xml:space="preserve">
</t>
        </r>
      </text>
    </comment>
    <comment ref="C24" authorId="0" shapeId="0">
      <text>
        <r>
          <rPr>
            <b/>
            <sz val="9"/>
            <color indexed="81"/>
            <rFont val="Tahoma"/>
            <family val="2"/>
          </rPr>
          <t>Please refer to the support document  Risk Criteria guidelines</t>
        </r>
        <r>
          <rPr>
            <sz val="9"/>
            <color indexed="81"/>
            <rFont val="Tahoma"/>
            <family val="2"/>
          </rPr>
          <t xml:space="preserve">
</t>
        </r>
      </text>
    </comment>
    <comment ref="C26" authorId="0" shapeId="0">
      <text>
        <r>
          <rPr>
            <b/>
            <sz val="9"/>
            <color indexed="81"/>
            <rFont val="Tahoma"/>
            <family val="2"/>
          </rPr>
          <t xml:space="preserve">Calculated Field </t>
        </r>
      </text>
    </comment>
    <comment ref="C31" authorId="0" shapeId="0">
      <text>
        <r>
          <rPr>
            <b/>
            <sz val="9"/>
            <color indexed="81"/>
            <rFont val="Tahoma"/>
            <family val="2"/>
          </rPr>
          <t xml:space="preserve">Where the Target Risk is lower than the Score from Risk Analysis - Risk treatment is desired
Risk committee will follow up if furthered detail on treatment is needed.    
</t>
        </r>
      </text>
    </comment>
    <comment ref="D49" authorId="0" shapeId="0">
      <text>
        <r>
          <rPr>
            <sz val="9"/>
            <color indexed="81"/>
            <rFont val="Tahoma"/>
            <family val="2"/>
          </rPr>
          <t xml:space="preserve">
</t>
        </r>
        <r>
          <rPr>
            <b/>
            <sz val="9"/>
            <color indexed="81"/>
            <rFont val="Tahoma"/>
            <family val="2"/>
          </rPr>
          <t>Completed by and Date completed are mandatory for all templates.</t>
        </r>
      </text>
    </comment>
  </commentList>
</comments>
</file>

<file path=xl/comments6.xml><?xml version="1.0" encoding="utf-8"?>
<comments xmlns="http://schemas.openxmlformats.org/spreadsheetml/2006/main">
  <authors>
    <author>Angie Sims</author>
    <author>Antenucci, Mark (OU Admin)</author>
  </authors>
  <commentList>
    <comment ref="A3" authorId="0" shapeId="0">
      <text>
        <r>
          <rPr>
            <b/>
            <sz val="9"/>
            <color indexed="81"/>
            <rFont val="Tahoma"/>
            <family val="2"/>
          </rPr>
          <t>Pick from Drop down list</t>
        </r>
        <r>
          <rPr>
            <sz val="9"/>
            <color indexed="81"/>
            <rFont val="Tahoma"/>
            <family val="2"/>
          </rPr>
          <t xml:space="preserve">
</t>
        </r>
      </text>
    </comment>
    <comment ref="A10" authorId="1" shapeId="0">
      <text>
        <r>
          <rPr>
            <b/>
            <sz val="9"/>
            <color indexed="81"/>
            <rFont val="Tahoma"/>
            <family val="2"/>
          </rPr>
          <t>Risk ID</t>
        </r>
        <r>
          <rPr>
            <sz val="9"/>
            <color indexed="81"/>
            <rFont val="Tahoma"/>
            <family val="2"/>
          </rPr>
          <t xml:space="preserve"> is automatically pulled from Sheet Name.
Please do not key directly in this cell.  The Risk Committee will populate the Risk ID.</t>
        </r>
      </text>
    </comment>
    <comment ref="C10" authorId="0" shapeId="0">
      <text>
        <r>
          <rPr>
            <b/>
            <sz val="9"/>
            <color indexed="81"/>
            <rFont val="Tahoma"/>
            <family val="2"/>
          </rPr>
          <t>Pick from Drop down list  See above for further detail on risk categories</t>
        </r>
        <r>
          <rPr>
            <sz val="9"/>
            <color indexed="81"/>
            <rFont val="Tahoma"/>
            <family val="2"/>
          </rPr>
          <t xml:space="preserve">
</t>
        </r>
      </text>
    </comment>
    <comment ref="A23" authorId="0" shapeId="0">
      <text>
        <r>
          <rPr>
            <b/>
            <sz val="9"/>
            <color indexed="81"/>
            <rFont val="Tahoma"/>
            <family val="2"/>
          </rPr>
          <t>Please refer to the support document  Risk Criteria guidelines</t>
        </r>
        <r>
          <rPr>
            <sz val="9"/>
            <color indexed="81"/>
            <rFont val="Tahoma"/>
            <family val="2"/>
          </rPr>
          <t xml:space="preserve">
</t>
        </r>
      </text>
    </comment>
    <comment ref="A25" authorId="0" shapeId="0">
      <text>
        <r>
          <rPr>
            <b/>
            <sz val="9"/>
            <color indexed="81"/>
            <rFont val="Tahoma"/>
            <family val="2"/>
          </rPr>
          <t xml:space="preserve">Calculated Field </t>
        </r>
      </text>
    </comment>
    <comment ref="A30" authorId="0" shapeId="0">
      <text>
        <r>
          <rPr>
            <b/>
            <sz val="9"/>
            <color indexed="81"/>
            <rFont val="Tahoma"/>
            <family val="2"/>
          </rPr>
          <t xml:space="preserve">Where the Target Risk is lower than the Score from Risk Analysis - Risk treatment is desired
Risk committee will follow up if furthered detail on treatment is needed.    
</t>
        </r>
      </text>
    </comment>
    <comment ref="B48" authorId="0" shapeId="0">
      <text>
        <r>
          <rPr>
            <sz val="9"/>
            <color indexed="81"/>
            <rFont val="Tahoma"/>
            <family val="2"/>
          </rPr>
          <t xml:space="preserve">
</t>
        </r>
        <r>
          <rPr>
            <b/>
            <sz val="9"/>
            <color indexed="81"/>
            <rFont val="Tahoma"/>
            <family val="2"/>
          </rPr>
          <t>Completed by and Date completed are mandatory for all templates.</t>
        </r>
      </text>
    </comment>
  </commentList>
</comments>
</file>

<file path=xl/comments7.xml><?xml version="1.0" encoding="utf-8"?>
<comments xmlns="http://schemas.openxmlformats.org/spreadsheetml/2006/main">
  <authors>
    <author>Angie Sims</author>
    <author>Antenucci, Mark (OU Admin)</author>
  </authors>
  <commentList>
    <comment ref="A3" authorId="0" shapeId="0">
      <text>
        <r>
          <rPr>
            <b/>
            <sz val="9"/>
            <color indexed="81"/>
            <rFont val="Tahoma"/>
            <family val="2"/>
          </rPr>
          <t>Pick from Drop down list</t>
        </r>
        <r>
          <rPr>
            <sz val="9"/>
            <color indexed="81"/>
            <rFont val="Tahoma"/>
            <family val="2"/>
          </rPr>
          <t xml:space="preserve">
</t>
        </r>
      </text>
    </comment>
    <comment ref="A10" authorId="1" shapeId="0">
      <text>
        <r>
          <rPr>
            <b/>
            <sz val="9"/>
            <color indexed="81"/>
            <rFont val="Tahoma"/>
            <family val="2"/>
          </rPr>
          <t>Risk ID</t>
        </r>
        <r>
          <rPr>
            <sz val="9"/>
            <color indexed="81"/>
            <rFont val="Tahoma"/>
            <family val="2"/>
          </rPr>
          <t xml:space="preserve"> is automatically pulled from Sheet Name.
Please do not key directly in this cell.  The Risk Committee will populate the Risk ID.</t>
        </r>
      </text>
    </comment>
    <comment ref="C10" authorId="0" shapeId="0">
      <text>
        <r>
          <rPr>
            <b/>
            <sz val="9"/>
            <color indexed="81"/>
            <rFont val="Tahoma"/>
            <family val="2"/>
          </rPr>
          <t>Pick from Drop down list  See above for further detail on risk categories</t>
        </r>
        <r>
          <rPr>
            <sz val="9"/>
            <color indexed="81"/>
            <rFont val="Tahoma"/>
            <family val="2"/>
          </rPr>
          <t xml:space="preserve">
</t>
        </r>
      </text>
    </comment>
    <comment ref="A23" authorId="0" shapeId="0">
      <text>
        <r>
          <rPr>
            <b/>
            <sz val="9"/>
            <color indexed="81"/>
            <rFont val="Tahoma"/>
            <family val="2"/>
          </rPr>
          <t>Please refer to the support document  Risk Criteria guidelines</t>
        </r>
        <r>
          <rPr>
            <sz val="9"/>
            <color indexed="81"/>
            <rFont val="Tahoma"/>
            <family val="2"/>
          </rPr>
          <t xml:space="preserve">
</t>
        </r>
      </text>
    </comment>
    <comment ref="A25" authorId="0" shapeId="0">
      <text>
        <r>
          <rPr>
            <b/>
            <sz val="9"/>
            <color indexed="81"/>
            <rFont val="Tahoma"/>
            <family val="2"/>
          </rPr>
          <t xml:space="preserve">Calculated Field </t>
        </r>
      </text>
    </comment>
    <comment ref="A30" authorId="0" shapeId="0">
      <text>
        <r>
          <rPr>
            <b/>
            <sz val="9"/>
            <color indexed="81"/>
            <rFont val="Tahoma"/>
            <family val="2"/>
          </rPr>
          <t xml:space="preserve">Where the Target Risk is lower than the Score from Risk Analysis - Risk treatment is desired
Risk committee will follow up if furthered detail on treatment is needed.    
</t>
        </r>
      </text>
    </comment>
    <comment ref="B47" authorId="0" shapeId="0">
      <text>
        <r>
          <rPr>
            <sz val="9"/>
            <color indexed="81"/>
            <rFont val="Tahoma"/>
            <family val="2"/>
          </rPr>
          <t xml:space="preserve">
</t>
        </r>
        <r>
          <rPr>
            <b/>
            <sz val="9"/>
            <color indexed="81"/>
            <rFont val="Tahoma"/>
            <family val="2"/>
          </rPr>
          <t>Completed by and Date completed are mandatory for all templates.</t>
        </r>
      </text>
    </comment>
  </commentList>
</comments>
</file>

<file path=xl/comments8.xml><?xml version="1.0" encoding="utf-8"?>
<comments xmlns="http://schemas.openxmlformats.org/spreadsheetml/2006/main">
  <authors>
    <author>Antenucci, Mark (OU Admin)</author>
  </authors>
  <commentList>
    <comment ref="A10" authorId="0" shapeId="0">
      <text>
        <r>
          <rPr>
            <b/>
            <sz val="12"/>
            <color indexed="81"/>
            <rFont val="Tahoma"/>
            <family val="2"/>
          </rPr>
          <t>Risk ID</t>
        </r>
        <r>
          <rPr>
            <sz val="12"/>
            <color indexed="81"/>
            <rFont val="Tahoma"/>
            <family val="2"/>
          </rPr>
          <t xml:space="preserve"> is automatically pulled from Sheet Name</t>
        </r>
      </text>
    </comment>
  </commentList>
</comments>
</file>

<file path=xl/comments9.xml><?xml version="1.0" encoding="utf-8"?>
<comments xmlns="http://schemas.openxmlformats.org/spreadsheetml/2006/main">
  <authors>
    <author>Angie Sims</author>
    <author>Antenucci, Mark (OU Admin)</author>
  </authors>
  <commentList>
    <comment ref="A3" authorId="0" shapeId="0">
      <text>
        <r>
          <rPr>
            <b/>
            <sz val="9"/>
            <color indexed="81"/>
            <rFont val="Tahoma"/>
            <family val="2"/>
          </rPr>
          <t>Pick from Drop down list</t>
        </r>
        <r>
          <rPr>
            <sz val="9"/>
            <color indexed="81"/>
            <rFont val="Tahoma"/>
            <family val="2"/>
          </rPr>
          <t xml:space="preserve">
</t>
        </r>
      </text>
    </comment>
    <comment ref="A10" authorId="1" shapeId="0">
      <text>
        <r>
          <rPr>
            <b/>
            <sz val="9"/>
            <color indexed="81"/>
            <rFont val="Tahoma"/>
            <family val="2"/>
          </rPr>
          <t>Risk ID</t>
        </r>
        <r>
          <rPr>
            <sz val="9"/>
            <color indexed="81"/>
            <rFont val="Tahoma"/>
            <family val="2"/>
          </rPr>
          <t xml:space="preserve"> is automatically pulled from Sheet Name.
Please do not key directly in this cell.  The Risk Committee will populate the Risk ID.</t>
        </r>
      </text>
    </comment>
    <comment ref="C10" authorId="0" shapeId="0">
      <text>
        <r>
          <rPr>
            <b/>
            <sz val="9"/>
            <color indexed="81"/>
            <rFont val="Tahoma"/>
            <family val="2"/>
          </rPr>
          <t>Pick from Drop down list  See above for further detail on risk categories</t>
        </r>
        <r>
          <rPr>
            <sz val="9"/>
            <color indexed="81"/>
            <rFont val="Tahoma"/>
            <family val="2"/>
          </rPr>
          <t xml:space="preserve">
</t>
        </r>
      </text>
    </comment>
    <comment ref="A23" authorId="0" shapeId="0">
      <text>
        <r>
          <rPr>
            <b/>
            <sz val="9"/>
            <color indexed="81"/>
            <rFont val="Tahoma"/>
            <family val="2"/>
          </rPr>
          <t>Please refer to the support document  Risk Criteria guidelines</t>
        </r>
        <r>
          <rPr>
            <sz val="9"/>
            <color indexed="81"/>
            <rFont val="Tahoma"/>
            <family val="2"/>
          </rPr>
          <t xml:space="preserve">
</t>
        </r>
      </text>
    </comment>
    <comment ref="A25" authorId="0" shapeId="0">
      <text>
        <r>
          <rPr>
            <b/>
            <sz val="9"/>
            <color indexed="81"/>
            <rFont val="Tahoma"/>
            <family val="2"/>
          </rPr>
          <t xml:space="preserve">Calculated Field </t>
        </r>
      </text>
    </comment>
    <comment ref="A30" authorId="0" shapeId="0">
      <text>
        <r>
          <rPr>
            <b/>
            <sz val="9"/>
            <color indexed="81"/>
            <rFont val="Tahoma"/>
            <family val="2"/>
          </rPr>
          <t xml:space="preserve">Where the Target Risk is lower than the Score from Risk Analysis - Risk treatment is desired
Risk committee will follow up if furthered detail on treatment is needed.    
</t>
        </r>
      </text>
    </comment>
    <comment ref="B48" authorId="0" shapeId="0">
      <text>
        <r>
          <rPr>
            <sz val="9"/>
            <color indexed="81"/>
            <rFont val="Tahoma"/>
            <family val="2"/>
          </rPr>
          <t xml:space="preserve">
</t>
        </r>
        <r>
          <rPr>
            <b/>
            <sz val="9"/>
            <color indexed="81"/>
            <rFont val="Tahoma"/>
            <family val="2"/>
          </rPr>
          <t>Completed by and Date completed are mandatory for all templates.</t>
        </r>
      </text>
    </comment>
  </commentList>
</comments>
</file>

<file path=xl/sharedStrings.xml><?xml version="1.0" encoding="utf-8"?>
<sst xmlns="http://schemas.openxmlformats.org/spreadsheetml/2006/main" count="3153" uniqueCount="1060">
  <si>
    <t>Risk Rating</t>
  </si>
  <si>
    <t>Likelihood</t>
  </si>
  <si>
    <t>Unlikely</t>
  </si>
  <si>
    <t>Possible</t>
  </si>
  <si>
    <t>Likely</t>
  </si>
  <si>
    <t>Consequences</t>
  </si>
  <si>
    <t>Insignificant</t>
  </si>
  <si>
    <t>Minor</t>
  </si>
  <si>
    <t>Moderate</t>
  </si>
  <si>
    <t>Major</t>
  </si>
  <si>
    <t>Categories (Risk ID)</t>
  </si>
  <si>
    <t>EE</t>
  </si>
  <si>
    <t>External Environment</t>
  </si>
  <si>
    <t>FI</t>
  </si>
  <si>
    <t>Financial</t>
  </si>
  <si>
    <t>HR</t>
  </si>
  <si>
    <t>Human Resources</t>
  </si>
  <si>
    <t>IT</t>
  </si>
  <si>
    <t>Information Technology</t>
  </si>
  <si>
    <t>IE</t>
  </si>
  <si>
    <t>Internal Environment</t>
  </si>
  <si>
    <t>LG</t>
  </si>
  <si>
    <t>Legal</t>
  </si>
  <si>
    <t>OP</t>
  </si>
  <si>
    <t>Operational</t>
  </si>
  <si>
    <t>ST</t>
  </si>
  <si>
    <t>Strategic</t>
  </si>
  <si>
    <t>Teams</t>
  </si>
  <si>
    <t>Consequence</t>
  </si>
  <si>
    <t>Possible Treatment Options</t>
  </si>
  <si>
    <t>Analysis Result (Accept/Reject)</t>
  </si>
  <si>
    <t>Risk Mitigation Plan</t>
  </si>
  <si>
    <t>Action Item</t>
  </si>
  <si>
    <t>Identify Risks</t>
  </si>
  <si>
    <t>Risk Category</t>
  </si>
  <si>
    <t>1. -</t>
  </si>
  <si>
    <t>2. -</t>
  </si>
  <si>
    <t>3. -</t>
  </si>
  <si>
    <t>4. -</t>
  </si>
  <si>
    <t>5 -</t>
  </si>
  <si>
    <t>6 -</t>
  </si>
  <si>
    <t>Detailed Risk Plan</t>
  </si>
  <si>
    <t>Risk Identification</t>
  </si>
  <si>
    <t>Observations</t>
  </si>
  <si>
    <t>Description of Risk</t>
  </si>
  <si>
    <t>Risk ID</t>
  </si>
  <si>
    <t>Risk Champion</t>
  </si>
  <si>
    <t>Risk Name</t>
  </si>
  <si>
    <t>Risk Source(s)</t>
  </si>
  <si>
    <t>Controls</t>
  </si>
  <si>
    <t>Risk Analysis</t>
  </si>
  <si>
    <t>Risk Evaluation</t>
  </si>
  <si>
    <t>Target Risk</t>
  </si>
  <si>
    <t>Risk Treatment</t>
  </si>
  <si>
    <t>Action by</t>
  </si>
  <si>
    <t>Resource Requirement</t>
  </si>
  <si>
    <t>Reporting and Monitoring Required</t>
  </si>
  <si>
    <t>Completed By</t>
  </si>
  <si>
    <t>Group / Department</t>
  </si>
  <si>
    <t>Risk Register</t>
  </si>
  <si>
    <t>Owner</t>
  </si>
  <si>
    <t>Score</t>
  </si>
  <si>
    <t>Target</t>
  </si>
  <si>
    <t>Exceed</t>
  </si>
  <si>
    <t>Analyze Risks</t>
  </si>
  <si>
    <t>Evaluate Risks</t>
  </si>
  <si>
    <t>IMPACT</t>
  </si>
  <si>
    <t>LIKELIHOOD</t>
  </si>
  <si>
    <t>Heat Map</t>
  </si>
  <si>
    <t>Severe</t>
  </si>
  <si>
    <t>Very Likely</t>
  </si>
  <si>
    <t>Rare</t>
  </si>
  <si>
    <t>Academic Delivery</t>
  </si>
  <si>
    <t>Student Services/Registration</t>
  </si>
  <si>
    <t>Strategic Planning</t>
  </si>
  <si>
    <t>Finance and Admin.</t>
  </si>
  <si>
    <t>Physical Resources</t>
  </si>
  <si>
    <t>Marketing and Advancement</t>
  </si>
  <si>
    <t>Applied Research</t>
  </si>
  <si>
    <t>Completed Date</t>
  </si>
  <si>
    <t>Targeted Timeline</t>
  </si>
  <si>
    <t>Academic Experience</t>
  </si>
  <si>
    <t>Director New Product Development</t>
  </si>
  <si>
    <r>
      <rPr>
        <strike/>
        <sz val="10"/>
        <color rgb="FFFF0000"/>
        <rFont val="Calibri"/>
        <family val="2"/>
        <scheme val="minor"/>
      </rPr>
      <t>lack of new program growth</t>
    </r>
    <r>
      <rPr>
        <sz val="10"/>
        <color theme="1"/>
        <rFont val="Calibri"/>
        <family val="2"/>
        <scheme val="minor"/>
      </rPr>
      <t xml:space="preserve"> / time required to launch new program / content expertise / costing difficult to nail down (development, delivery) / faculty expertise / uncertainty of enrolment impact / marketing / space challenges / </t>
    </r>
    <r>
      <rPr>
        <strike/>
        <sz val="10"/>
        <color rgb="FFFF0000"/>
        <rFont val="Calibri"/>
        <family val="2"/>
        <scheme val="minor"/>
      </rPr>
      <t>awareness of industry needs</t>
    </r>
    <r>
      <rPr>
        <sz val="10"/>
        <color theme="1"/>
        <rFont val="Calibri"/>
        <family val="2"/>
        <scheme val="minor"/>
      </rPr>
      <t xml:space="preserve"> / </t>
    </r>
    <r>
      <rPr>
        <strike/>
        <sz val="10"/>
        <color rgb="FFFF0000"/>
        <rFont val="Calibri"/>
        <family val="2"/>
        <scheme val="minor"/>
      </rPr>
      <t>process for launching new programs is complicated &amp; misunderstood</t>
    </r>
    <r>
      <rPr>
        <sz val="10"/>
        <color theme="1"/>
        <rFont val="Calibri"/>
        <family val="2"/>
        <scheme val="minor"/>
      </rPr>
      <t xml:space="preserve"> / </t>
    </r>
    <r>
      <rPr>
        <strike/>
        <sz val="10"/>
        <color rgb="FFFF0000"/>
        <rFont val="Calibri"/>
        <family val="2"/>
        <scheme val="minor"/>
      </rPr>
      <t>timelines are not responsive to industry nor do they align with our academic schedule such that we lose momentum</t>
    </r>
    <r>
      <rPr>
        <sz val="10"/>
        <color theme="1"/>
        <rFont val="Calibri"/>
        <family val="2"/>
        <scheme val="minor"/>
      </rPr>
      <t xml:space="preserve"> / need to over-consult with other areas/departments in the College (i.e., IT) / not competitive with other Colleges / need to abide by Ministry guidelines / equipment costs associated with these programs is high / often require specialized space with associated costs and lack of flexibility for general College use / robust existing programmes not properly marketed </t>
    </r>
    <r>
      <rPr>
        <sz val="10"/>
        <color rgb="FFFF0000"/>
        <rFont val="Calibri"/>
        <family val="2"/>
        <scheme val="minor"/>
      </rPr>
      <t xml:space="preserve"> -- Update:  completion of Risk Mitigation Plan has resulted in a stream-lined process that ensures development of programs that are responsive to the labour market (7 programs approved in 2018/2019 academic year)</t>
    </r>
  </si>
  <si>
    <t>The risk of a lack of new programs are developed to meet market demand and attract students will result in a decline in enrolment, negative financial impact, and  lack of industry/community support.</t>
  </si>
  <si>
    <t>New Product Development</t>
  </si>
  <si>
    <r>
      <rPr>
        <strike/>
        <sz val="10"/>
        <color rgb="FFFF0000"/>
        <rFont val="Calibri"/>
        <family val="2"/>
        <scheme val="minor"/>
      </rPr>
      <t>lack of flexibility with processes (too many hoops to jump)</t>
    </r>
    <r>
      <rPr>
        <sz val="10"/>
        <color theme="1"/>
        <rFont val="Calibri"/>
        <family val="2"/>
        <scheme val="minor"/>
      </rPr>
      <t xml:space="preserve"> / </t>
    </r>
    <r>
      <rPr>
        <strike/>
        <sz val="10"/>
        <color rgb="FFFF0000"/>
        <rFont val="Calibri"/>
        <family val="2"/>
        <scheme val="minor"/>
      </rPr>
      <t xml:space="preserve"> trying to meet operational needs of too many departments creates too many barriers making the process unmanageable and unattractive</t>
    </r>
    <r>
      <rPr>
        <sz val="10"/>
        <color theme="1"/>
        <rFont val="Calibri"/>
        <family val="2"/>
        <scheme val="minor"/>
      </rPr>
      <t xml:space="preserve"> / information required to operationalize a new program is dependent on external departments with competing priorities / physical and HR capacity / time required / need for increase of FT faculty means that we have fewer connections to the field and they are not current / intellectual property and academic freedom issues / competition from other colleges / risk of over-extending on small, niche new programs</t>
    </r>
    <r>
      <rPr>
        <sz val="10"/>
        <color rgb="FFFF0000"/>
        <rFont val="Calibri"/>
        <family val="2"/>
        <scheme val="minor"/>
      </rPr>
      <t xml:space="preserve"> -- Update: completion of the Risk Mitigation Plan has resulted in a stream-lined process which in turn has reduced the Risk Sources</t>
    </r>
  </si>
  <si>
    <t>Rationale for Likelihood / Consequence</t>
  </si>
  <si>
    <t>Despite the development of a stream-lined process and use of BI in developing new programs that meet labour market demand, the likelihood of risk remains at 3 due to the unpredictability of the student market and the risk of not attracting students. Student market data is often difficult to find and/or interpret. The consequence has been reduced to 2 from 3 as a result of the implementation of the new program development process and its Lean redesign. Costly course development does not occur until after programs have been vetted through the process to meet labour market and student demand thus reducing the risk of financial loss.</t>
  </si>
  <si>
    <t>Training for Faculty leaders with New Programme Manager</t>
  </si>
  <si>
    <t>Focus on two initiatives per 2 year period</t>
  </si>
  <si>
    <t>Work with Advancement for equipment needs</t>
  </si>
  <si>
    <t>New Program Development college-wide procedures that capture the newly established process</t>
  </si>
  <si>
    <t>Long-term enrolment planning to ensure proper program mix and inform new program selection</t>
  </si>
  <si>
    <t>1. - Completion of new program development process and cycle GANTT charts and associated Roles and Responsibilities</t>
  </si>
  <si>
    <t>Linda Poirier</t>
  </si>
  <si>
    <t>complete</t>
  </si>
  <si>
    <t>2. - New hire of a full time Program Development Lead to act as project manager of new program development process</t>
  </si>
  <si>
    <t>3. - Business Intelligence added to process to ensure that new programs meet labour market needs</t>
  </si>
  <si>
    <t>VPA</t>
  </si>
  <si>
    <t>Nov 1/ 2017</t>
  </si>
  <si>
    <t>review</t>
  </si>
  <si>
    <t>Kris McBride</t>
  </si>
  <si>
    <t>updated</t>
  </si>
  <si>
    <t>Student Experience</t>
  </si>
  <si>
    <t>EMSC - Drew Van Parys/Sandra Dupret</t>
  </si>
  <si>
    <t xml:space="preserve">
Our International student population is steadily growing.
The needs of International students are varied.
We have not fully trained employees outside of the international department to work with our increasingly diverse population inside and outside of the classroom.
Expanded mix of international student representation will require multiple cultural awareness training programs for employees.
Enhanced programming is needed to better integrate international and domestic students.
Some employees are feeling unprepared, under resourced and stressed</t>
  </si>
  <si>
    <t>ST4</t>
  </si>
  <si>
    <t>Risk of being unprepared to support International students results in negative impact to student satisfaction, student health and wellness, employee health and wellness, college reputation and finances</t>
  </si>
  <si>
    <t>Welcoming Place for International Students</t>
  </si>
  <si>
    <t>College Strategic Plan
International student demand
Declining domestic enrollment
Unprepared employees
Ontario Gov't - funding models based on increasing enrollment</t>
  </si>
  <si>
    <t>International Student Services - supporting students
International Student Services and HR - providing employee PD
Collaboration with Student Experience, RO and International Recruitment
Improved applicant communications - timeline, process, content
Diversification of the international student population may allow for a greater understanding of multi-culturalism and increased tolerance</t>
  </si>
  <si>
    <t>Improvement observed,  lessons learned,  new structure - lower consequences</t>
  </si>
  <si>
    <t>Strengthen collaboration between student experience, international student services, RO and HR</t>
  </si>
  <si>
    <t>Accept</t>
  </si>
  <si>
    <t>Broad multi-cultural recruiting strategy</t>
  </si>
  <si>
    <t>Provide employee training - cultural awareness/understanding</t>
  </si>
  <si>
    <t>Better incorporate student services for ALL students to prevent segregation (optics and reality)</t>
  </si>
  <si>
    <t>Timeline</t>
  </si>
  <si>
    <t>1. - Move ISS into central location</t>
  </si>
  <si>
    <t>James Boesch/PRD</t>
  </si>
  <si>
    <t>2. -RISIA Certification for all advisors</t>
  </si>
  <si>
    <t>Tracey</t>
  </si>
  <si>
    <t>Complete</t>
  </si>
  <si>
    <t>3. - Greater off-campus housing support for ISS (from Housing)</t>
  </si>
  <si>
    <t>Travis</t>
  </si>
  <si>
    <t>4. -RFP for new Homestay provider</t>
  </si>
  <si>
    <t>on hold</t>
  </si>
  <si>
    <t>5 -Better agent performance tracking - students expectations are in line with what we offer</t>
  </si>
  <si>
    <t>ongoing</t>
  </si>
  <si>
    <t>adding an action item</t>
  </si>
  <si>
    <t xml:space="preserve">6. Review and evaluate student services division and develop a stronger, integrated international/domestic student support plan </t>
  </si>
  <si>
    <t>Sandra</t>
  </si>
  <si>
    <t>Winter 2020</t>
  </si>
  <si>
    <t xml:space="preserve">7. Provide education and awareness on prominent non-academic conduct policies: Student Rights and Responsibilities, Sexual Violence Prevention, Violence Prevention, and Harassment and Discrimination Prevention.   </t>
  </si>
  <si>
    <t>Amie Kroes</t>
  </si>
  <si>
    <t>2019- 2020</t>
  </si>
  <si>
    <t>Sandra Dupret</t>
  </si>
  <si>
    <t>Nov 1 2017/ revised May 30, 2019</t>
  </si>
  <si>
    <t>Modified</t>
  </si>
  <si>
    <t>ELT review</t>
  </si>
  <si>
    <t>March 16/2018</t>
  </si>
  <si>
    <t xml:space="preserve"> - risk analysis modified</t>
  </si>
  <si>
    <t>reviewed with updates</t>
  </si>
  <si>
    <t>Drew Van Parys</t>
  </si>
  <si>
    <t>Poor brand, communications, advertising or social media decisions could impact college reputation and enrolment.</t>
  </si>
  <si>
    <t>ST5</t>
  </si>
  <si>
    <t>Poor or controversial advertising or communications efforts could negatively impact enrolment and college reputation. Programs could be suspended due to negative impacts.</t>
  </si>
  <si>
    <t>Brand Management</t>
  </si>
  <si>
    <t>College-initiated advertising, social media messages, media relations. Communications and Social Medias Officers, Marketing Consultants</t>
  </si>
  <si>
    <t>Key messages, controls on tone, voice, imagery, test creative with students, Presidential approval on media releases and major campaigns</t>
  </si>
  <si>
    <t>College branding is being revisited and tested currently</t>
  </si>
  <si>
    <t>Media crisis management responses</t>
  </si>
  <si>
    <t xml:space="preserve"> </t>
  </si>
  <si>
    <t>Maintain pre-market reviews of communications materials, key messages</t>
  </si>
  <si>
    <t>Oct. 19 2017</t>
  </si>
  <si>
    <t>Sherry Taylor &amp; Sherry Gosselin</t>
  </si>
  <si>
    <t xml:space="preserve">Reluctance to strive to create innovative objectives, organizational inertia, a reluctance to develop and pursue new initiatives that had resulted in fear of large-scale change.  The former Business plans contained too many low risk items that offered less opportunity for growth and development.  </t>
  </si>
  <si>
    <t>Risk Appetite</t>
  </si>
  <si>
    <t xml:space="preserve">The college is willing to accept risk in pursuing opportunities, excellence in teaching, innovation, community partnerships, etc., as long as the following considerations within its key risk categories are observed:
- Strategic Risk will not adversely impact the student experience, recruitment, enrolment and retention.
- Reputation Risk (external and/or internal) will not significantly impact the college's reputation or compromise the fundamental of its mission, vision and values.
- Operational Risk will not materially disrupt service delivery
- Financial Risk when aggregated will not negatively materially impact college overall financial integrity and health
- People Risk (Human Resources) will not significantly discourage trust, engagement, inclusion and empowerment, but should support and enable the College's people and communities.
- Compliance risk - the college will operate with prudence within all legislation, regulation and policy-based requirements to the extent that it will not knowingly put itself in a position that results in significant non-compliance, or significantly delay its ability to take appropriate corrective actions.
</t>
  </si>
  <si>
    <t xml:space="preserve">The risk of not engaging in good organizational effectiveness could result in loss of competitive advantage and a loss of key talent, potentially declining revenue from enrollment and funding opportunities.  </t>
  </si>
  <si>
    <t>Organizational Effectiveness</t>
  </si>
  <si>
    <t>A past culture that had languished into organization inertia and fear of innovation and large-scale change.</t>
  </si>
  <si>
    <t xml:space="preserve">A new Strategic Plan, new mechanisms for accountability (i.e. mandate letters), a fresh start that is leading to better cooperation and collaboration toward a well-defined future state.   </t>
  </si>
  <si>
    <t>was 5 - 1</t>
  </si>
  <si>
    <t>New leadership is changing the culture towards a more energized, forward-thinking, bright future.</t>
  </si>
  <si>
    <t>Sherry Gosslelin</t>
  </si>
  <si>
    <t>Reviewed SMT</t>
  </si>
  <si>
    <t>November 13/2018</t>
  </si>
  <si>
    <t>Major modification - SG/ST</t>
  </si>
  <si>
    <t>(change in risk name from change management)</t>
  </si>
  <si>
    <t>Sherry Gosselin</t>
  </si>
  <si>
    <r>
      <t xml:space="preserve">The government is implementing a new Corridor Funding Model, which includes Performance-based funding envelope (ramping up to 60% in 2024).  This Performance-based funding envelop is tied to 10 new weighted metric targets, </t>
    </r>
    <r>
      <rPr>
        <strike/>
        <sz val="10"/>
        <color rgb="FFFF0000"/>
        <rFont val="Calibri"/>
        <family val="2"/>
        <scheme val="minor"/>
      </rPr>
      <t>yet to be defined</t>
    </r>
    <r>
      <rPr>
        <sz val="10"/>
        <color rgb="FFFF0000"/>
        <rFont val="Calibri"/>
        <family val="2"/>
        <scheme val="minor"/>
      </rPr>
      <t xml:space="preserve">  now defined </t>
    </r>
    <r>
      <rPr>
        <sz val="10"/>
        <color theme="1"/>
        <rFont val="Calibri"/>
        <family val="2"/>
        <scheme val="minor"/>
      </rPr>
      <t xml:space="preserve">and set by MTCU.  
Observations:
• New funding model </t>
    </r>
    <r>
      <rPr>
        <sz val="10"/>
        <color rgb="FFFF0000"/>
        <rFont val="Calibri"/>
        <family val="2"/>
        <scheme val="minor"/>
      </rPr>
      <t>now has clear criteria</t>
    </r>
    <r>
      <rPr>
        <sz val="10"/>
        <color theme="1"/>
        <rFont val="Calibri"/>
        <family val="2"/>
        <scheme val="minor"/>
      </rPr>
      <t xml:space="preserve"> </t>
    </r>
    <r>
      <rPr>
        <strike/>
        <sz val="10"/>
        <color rgb="FFFF0000"/>
        <rFont val="Calibri"/>
        <family val="2"/>
        <scheme val="minor"/>
      </rPr>
      <t>that does not have clearly articulated criteria</t>
    </r>
    <r>
      <rPr>
        <sz val="10"/>
        <color theme="1"/>
        <rFont val="Calibri"/>
        <family val="2"/>
        <scheme val="minor"/>
      </rPr>
      <t xml:space="preserve">
• </t>
    </r>
    <r>
      <rPr>
        <b/>
        <u/>
        <sz val="10"/>
        <color theme="1"/>
        <rFont val="Calibri"/>
        <family val="2"/>
        <scheme val="minor"/>
      </rPr>
      <t>Requirement to assign weight to performance metrics</t>
    </r>
    <r>
      <rPr>
        <sz val="10"/>
        <color theme="1"/>
        <rFont val="Calibri"/>
        <family val="2"/>
        <scheme val="minor"/>
      </rPr>
      <t xml:space="preserve">
• </t>
    </r>
    <r>
      <rPr>
        <strike/>
        <sz val="10"/>
        <color rgb="FFFF0000"/>
        <rFont val="Calibri"/>
        <family val="2"/>
        <scheme val="minor"/>
      </rPr>
      <t>Lack of data/data sources to measure performance metrics</t>
    </r>
    <r>
      <rPr>
        <sz val="10"/>
        <color rgb="FFFF0000"/>
        <rFont val="Calibri"/>
        <family val="2"/>
        <scheme val="minor"/>
      </rPr>
      <t xml:space="preserve"> data quality and methodology issues</t>
    </r>
    <r>
      <rPr>
        <sz val="10"/>
        <color theme="1"/>
        <rFont val="Calibri"/>
        <family val="2"/>
        <scheme val="minor"/>
      </rPr>
      <t xml:space="preserve">
• C</t>
    </r>
    <r>
      <rPr>
        <strike/>
        <sz val="10"/>
        <color rgb="FFFF0000"/>
        <rFont val="Calibri"/>
        <family val="2"/>
        <scheme val="minor"/>
      </rPr>
      <t xml:space="preserve">ollege (people and system) structures may not be aligned to deliver and measure metrics </t>
    </r>
    <r>
      <rPr>
        <sz val="10"/>
        <color rgb="FFFF0000"/>
        <rFont val="Calibri"/>
        <family val="2"/>
        <scheme val="minor"/>
      </rPr>
      <t>Activities (as defined in Strategic Plan, Mandate Letters and Academic Plan) now aligned with SMA3 metrics</t>
    </r>
    <r>
      <rPr>
        <sz val="10"/>
        <color theme="1"/>
        <rFont val="Calibri"/>
        <family val="2"/>
        <scheme val="minor"/>
      </rPr>
      <t xml:space="preserve">
• </t>
    </r>
    <r>
      <rPr>
        <strike/>
        <sz val="10"/>
        <color rgb="FFFF0000"/>
        <rFont val="Calibri"/>
        <family val="2"/>
        <scheme val="minor"/>
      </rPr>
      <t>Continuous improvement as a requirement unclear as to what this mean</t>
    </r>
    <r>
      <rPr>
        <sz val="10"/>
        <color rgb="FFFF0000"/>
        <rFont val="Calibri"/>
        <family val="2"/>
        <scheme val="minor"/>
      </rPr>
      <t>s Continuous Improvement incentive intention may be erroneous.</t>
    </r>
    <r>
      <rPr>
        <sz val="10"/>
        <color theme="1"/>
        <rFont val="Calibri"/>
        <family val="2"/>
        <scheme val="minor"/>
      </rPr>
      <t xml:space="preserve">
</t>
    </r>
  </si>
  <si>
    <t>Risk of not meeting new weighted metric targets (that are set by gov't) in the Performance-based funding envelop that could result in reduced resource allocation from MTCU to Fleming in year.</t>
  </si>
  <si>
    <t>New Performance-Based Funding metrics and targets</t>
  </si>
  <si>
    <t xml:space="preserve">New Corridor Funding Model with Performance-Based Funding envelop </t>
  </si>
  <si>
    <t>We will be increasing our Data Science capacity with a new position starting in October to augment the already strong performance metrics capabilities in the Institutional Research Office.  
We have included a Labour Market Advisor to help mitigate the risk impact by increasing Labour Market analysis and capabilities related to new LM metrics.
In year funding risk will require contingency planning at prelim budget time.</t>
  </si>
  <si>
    <r>
      <t xml:space="preserve">The new Funding model is imminent and </t>
    </r>
    <r>
      <rPr>
        <strike/>
        <sz val="10"/>
        <color rgb="FFFF0000"/>
        <rFont val="Calibri"/>
        <family val="2"/>
        <scheme val="minor"/>
      </rPr>
      <t>yet the performance-based metric definitions and targets are yet to be determined.</t>
    </r>
    <r>
      <rPr>
        <sz val="10"/>
        <color theme="1"/>
        <rFont val="Calibri"/>
        <family val="2"/>
        <scheme val="minor"/>
      </rPr>
      <t xml:space="preserve">  The risk and impact </t>
    </r>
    <r>
      <rPr>
        <sz val="10"/>
        <color rgb="FFFF0000"/>
        <rFont val="Calibri"/>
        <family val="2"/>
        <scheme val="minor"/>
      </rPr>
      <t>of not meeting target floors</t>
    </r>
    <r>
      <rPr>
        <sz val="10"/>
        <color theme="1"/>
        <rFont val="Calibri"/>
        <family val="2"/>
        <scheme val="minor"/>
      </rPr>
      <t xml:space="preserve"> are both large 'known-unknowns'.</t>
    </r>
  </si>
  <si>
    <t>Risk Mitigation Planning</t>
  </si>
  <si>
    <t>Contingency Planning</t>
  </si>
  <si>
    <t>Education for organization</t>
  </si>
  <si>
    <t xml:space="preserve">1. - We will be increasing our Data Science and Predictive Analytics capacities to help mitigate the risk impact by predicting areas for improvement while we have time to affect change before metrics are measured.  We have a new Data Science analysis position starting in October to augment the already strong performance analysis capabilities in the Institutional Research Office.  </t>
  </si>
  <si>
    <t>Sherry G</t>
  </si>
  <si>
    <t xml:space="preserve">2. - We will be Implementing a new Business Intelligence Dashboard for Senior Management Team for improved evidence-based decision making to affect performance metric outcomes. </t>
  </si>
  <si>
    <t>revision</t>
  </si>
  <si>
    <t xml:space="preserve">availability of time for faculty to complete a thorough review of program and courses /  frequency and access to industry input / unclear processes for completion / under-resourced department to manage and support this ministry driven process / quality assurance is misunderstood and under-valued by some faculty / lack of training and knowledge about pedagogy and curriculum for faculty  / lack of training for field professionals who teach PT at the College / lack of developed outreach of technology to better train our faculty on pedagogy / lack of understanding or awareness of how other service areas &amp; departments impact academic quality  /  Audit report contains 11 affirmations and 13 recommendations that require completion/18 month report due December 2019/a great deal of work to be completed with under-resourced department. </t>
  </si>
  <si>
    <t>The risk of a College  not being able to implement OCQAS recommendations and affirmations plan by summary report due date will significantly impact College reputation.</t>
  </si>
  <si>
    <t>Quality Assurance</t>
  </si>
  <si>
    <t>MCU Program/Vocational outcomes and criteria / PAC / QA manager / Dean over-sight / faculty expertise (even though it may be dated) / faculty facilitators / course evaluations / KPIs / provincial meetings / Program standards</t>
  </si>
  <si>
    <t xml:space="preserve">I scored this a 2 as the college is  well on its way to achieving the requirements found on the 2018 audit report. The quality report is due in December 2019 and is on schedule for successful completion. This is a 4 as it the consequences are high due to reputational risk. </t>
  </si>
  <si>
    <t>Hire additional T&amp;S Quality Lead position</t>
  </si>
  <si>
    <t xml:space="preserve">Implement QA plan </t>
  </si>
  <si>
    <t>VPA (Molly Westland- updated)</t>
  </si>
  <si>
    <t>Molly Westland</t>
  </si>
  <si>
    <t>Trish O'Connor</t>
  </si>
  <si>
    <t>ST12</t>
  </si>
  <si>
    <t>Likelihood: PSE sustainability plans are typically produced every 3-5 years and connect with/inform a five year Energy Conservation and Demand Management Plan (ECDMP) .Consequence:  Regulatory requirements as Ontario PSE institutions were required to file a ECDMP on July 1, 2019- compliance risk.  Moderate reputational impact:  The 2013-2018 Sustainability Plan has been expired for a year- Given the focus on climate change nationally  and locally, there is a reputational risk.</t>
  </si>
  <si>
    <t>approval by SMT to move forward with draft plan for internal purposes - continue to pursue targets for 19/20 pending final plan approval</t>
  </si>
  <si>
    <t>approval of draft plan with targets</t>
  </si>
  <si>
    <t>20/12/18</t>
  </si>
  <si>
    <t>develop 19/20 action plan</t>
  </si>
  <si>
    <t>30/02/19</t>
  </si>
  <si>
    <t>obtain approval from the Corporate Sustainability Steering Committee</t>
  </si>
  <si>
    <t>31/03/19</t>
  </si>
  <si>
    <t>Publish 19/20 action plan</t>
  </si>
  <si>
    <t>align SSCAP plan with new Strategic Plan upon launch</t>
  </si>
  <si>
    <t>30/06/19</t>
  </si>
  <si>
    <t>Obtain SMT approval of plan</t>
  </si>
  <si>
    <t>31/07/19</t>
  </si>
  <si>
    <t>revised</t>
  </si>
  <si>
    <t>Detailed Risk Plan  - requires each team to develop own observations and template</t>
  </si>
  <si>
    <t>SMT</t>
  </si>
  <si>
    <t>- recent changes in policy and legislation have seemed to been a surprise to the college, college seem unprepared or changes were announced with short implementation timeframes.  college must react rather than act proactively.    
- changes to MTCU tuition framework and funding model,  AODA impacts, trade treaty etc.  SMA3 coming now.    
- college change in leaderships now stabilizing</t>
  </si>
  <si>
    <t>group re-write with observations of known policy changes with-in corporate services accountability</t>
  </si>
  <si>
    <t xml:space="preserve">The risk of policy or legislation changes that impact finance and create a need to add resources for implementation may result in financial hardship,  unexpected reallocation of needed resources and loss of needed talent.  Any delays in implementation may also impact college reputation. </t>
  </si>
  <si>
    <t xml:space="preserve">Change in Policy/Legislation </t>
  </si>
  <si>
    <t>Political environment,  changing members of government,  change in governments</t>
  </si>
  <si>
    <t>Full participation within College sector networks such as Colleges Ontario to stay advised on emerging issue and impact.
Develop preparedness and contingency strategies for emerging issues.</t>
  </si>
  <si>
    <t>Much is unknown as to impacts of College funding with SMA 3 pending.  Although with stabilization of college leadership and Stat plan complete the unknowns are also stabilizing which has reduced likelihood</t>
  </si>
  <si>
    <t>address issues as they occur - continue to respond/react as required</t>
  </si>
  <si>
    <t>College networks</t>
  </si>
  <si>
    <t>Budget Monitoring as normal cycle requires,  project monitoring will also occur in project management process.  Minutes and documentation as provided by college sector network and key committees (College Ontario/ASCC etc)</t>
  </si>
  <si>
    <t>Angie Sims</t>
  </si>
  <si>
    <t>Revisions</t>
  </si>
  <si>
    <t>enterprise risk working group</t>
  </si>
  <si>
    <t>October 25/18</t>
  </si>
  <si>
    <t>SMT reviewed and modified</t>
  </si>
  <si>
    <t>November 13/ 2018</t>
  </si>
  <si>
    <t>Currently we are in the midst of a significant legislative change with Bill 148 - thus high likelihood and have estimated the cost to comply and implement the bill at $ 4.5 Million.  Budget is in place to offset the impact,  however there are concerns that once legislation is fully understood and implemented costs will vary from the estimate up to 10% thus the 3 for consequence.</t>
  </si>
  <si>
    <t>Risk committee meeting - May 16 - Risk is now too broad,  would like to see risk articulated within each team</t>
  </si>
  <si>
    <r>
      <t xml:space="preserve">Historically, MTCU provides Survey Operating Procedures in April to all colleges for the KPI Student Satisfaction and Engagement Survey for the coming year - nothing has been received to date by any College.  MTCU, have also not released to Colleges 18-19 KPI survey results for analysis.  There is speculation that the government may not proceed with the (KPI) Student Satisfaction and Engagement Survey. 
</t>
    </r>
    <r>
      <rPr>
        <sz val="10"/>
        <color rgb="FFFF0000"/>
        <rFont val="Calibri"/>
        <family val="2"/>
        <scheme val="minor"/>
      </rPr>
      <t xml:space="preserve">Update (Oct 24, 2019):  It is assumed MCU is no longer contracting KPI Student Survey.  </t>
    </r>
  </si>
  <si>
    <t>A risk of discontinuing the KPI Student Satisfaction Survey could result in not understanding student satisfaction with Fleming College and would not provided important comparison data of other colleges (and their programs) used for: various quality and service improvement plans; accreditation requirements;  curriculum review; Program Efficacy Review; and new program development purposes (among others).</t>
  </si>
  <si>
    <t>Discontinuing KPI Student Satisfaction and Engagement Surveys</t>
  </si>
  <si>
    <r>
      <t xml:space="preserve">Colleges Ontario (led by David Corcoran) continue to dialogue with the government regarding its intentions and to express the College's requirements for the KPI Student Satisfaction survey program.  
</t>
    </r>
    <r>
      <rPr>
        <sz val="10"/>
        <color rgb="FFFF0000"/>
        <rFont val="Calibri"/>
        <family val="2"/>
        <scheme val="minor"/>
      </rPr>
      <t>CCI has proposed Colleges collectively continue with survey for Winter 2019.  Cost to Fleming is $7-10K.</t>
    </r>
  </si>
  <si>
    <t>The discontinuation of the KPI Survey is a distinct possibility and would require new approaches and work-around that may take some time and mean that we are missing data and information for decision making and continuous quality improvement efforts.</t>
  </si>
  <si>
    <t xml:space="preserve">The Risk Treatment is to "Actively Accept" the risk through development of a Contingency Plan and Reserve.  </t>
  </si>
  <si>
    <t>Advocacy using College Ontario to promote continuation of such a survey</t>
  </si>
  <si>
    <t xml:space="preserve">1. -Heads of Institutional Research have already start to discuss the possibility of replacing the current KPI survey with a multi-college surveying program/initiative together, should the government not  continue with the current KPI survey program. </t>
  </si>
  <si>
    <t xml:space="preserve">2. -CCI has proposed to Heads of Institutional Research continuing with the winter KPI survey with a multi-college surveying program/initiative together, should the government not  continue with the current KPI survey program. </t>
  </si>
  <si>
    <t>Sherry G., SMT</t>
  </si>
  <si>
    <t>$7-10K for Fleming College.  Decision by November 8, 2019</t>
  </si>
  <si>
    <t>Red Keating</t>
  </si>
  <si>
    <t xml:space="preserve">Mental health is a serious concern
Suicide is an irreversible solution to a solvable problem
Anecdotally student resiliency is declining
Our 17-24 population has a higher risk of suicide - it is the #1 cause of death  - we recruit this group and therefore accept the risk
As we change our recruitment priorities (e.g. marginalized populations)  we may increase our risk
</t>
  </si>
  <si>
    <t>EE1</t>
  </si>
  <si>
    <t>Reputation</t>
  </si>
  <si>
    <t>Risk of student suicide resulting in the death of the student which can then result in family impact/grief, community grief/impact, impact to reputation, legal, financial and operational (human resources)</t>
  </si>
  <si>
    <t>Student Suicide</t>
  </si>
  <si>
    <t xml:space="preserve">Student mental health
Lack of necessary supports
Societal impact
Lack of resiliency
</t>
  </si>
  <si>
    <t>Counselling services and Health services
Aware and accepting community of mental health
Community resources</t>
  </si>
  <si>
    <t>observations point to the reasoning behind likelihood score,  consequence factor mainly based on reputational risk - short term localized…</t>
  </si>
  <si>
    <t>Peer support / mentor programs</t>
  </si>
  <si>
    <t>Explore Case manager role</t>
  </si>
  <si>
    <t>Community / Professional In Service - for PD and students</t>
  </si>
  <si>
    <t>MH Strategy</t>
  </si>
  <si>
    <t>1. -We only hire qualified counsellors who belong to a governing professional body</t>
  </si>
  <si>
    <t xml:space="preserve">Red K. </t>
  </si>
  <si>
    <t>Ongoing</t>
  </si>
  <si>
    <t xml:space="preserve">2. -All counsellors will participate in a 2 day Self-directed Violence workshop 
This workshop will provide an opportunity to learn new skills and build on existing skills in assessing and managing risk for self-directed violence (suicide). The workshop will focus on the general principles of risk assessment and management and the use of the Self-Directed Violence – 20 (SDV-20) for assessing and managing risk for self-directed violence. The SDV-20 employ’s structured methods that incorporate clinical judgment and evidence-based guidelines to assess and manage risk for self-directed violence rather than relying solely on clinical judgment, basic checklists, or actuarial methods.
</t>
  </si>
  <si>
    <t>Julie Middleton</t>
  </si>
  <si>
    <t>Funding for the training has been secured through the Mental Health Services Grant</t>
  </si>
  <si>
    <t>Nov 1/2017</t>
  </si>
  <si>
    <t>ELT</t>
  </si>
  <si>
    <t>scoring adjusted</t>
  </si>
  <si>
    <t>reviewed no change</t>
  </si>
  <si>
    <t>reviewed with changes</t>
  </si>
  <si>
    <t xml:space="preserve">VP Academic </t>
  </si>
  <si>
    <t>Most programs' enrolment is limited by availability of quality placement sites; we are paying for some PHM hospital placements and all PMD rideout placements which is costly and could represent "the tip of the iceberg"</t>
  </si>
  <si>
    <t>EE2</t>
  </si>
  <si>
    <t xml:space="preserve">A risk that we can not obtain enough placement sites for students to accomplish the experiential portion of their program of study results in lower enrolment capacity and reduced quality of student experience; </t>
  </si>
  <si>
    <t>Placements</t>
  </si>
  <si>
    <t xml:space="preserve">Publicly funded agencies have fewer resources to deal with our students and manage their own workloads and inherent risks/liabilities; fewer employees feel an obligation to their disciplines if they are not being paid/recognized for working with our students; PRHC wants us to vet police checks for them even though it is their site and risk (threatening to pull out if we do not support them in this request); more post-secondary institutions involved in experiential learning may begin to interfere with commitments we have in place; </t>
  </si>
  <si>
    <t>Manage our placement processes as efficiently and effectively as possible; Manage all non-academic requirements smoothly; strategically cultivate more partnerships and find more sites in other regions;</t>
  </si>
  <si>
    <t>Increase cost to pay for placements</t>
  </si>
  <si>
    <t>Find other places to do placements</t>
  </si>
  <si>
    <t>Ensure that we are instilling professional obligation (in our students) to those coming behind so that they will be willing hosts</t>
  </si>
  <si>
    <t>Carol Kelsey and Allan Hewitt</t>
  </si>
  <si>
    <t>Enterprise risk working group</t>
  </si>
  <si>
    <t>March 9/2018</t>
  </si>
  <si>
    <t>Risk description updated into prescribed format</t>
  </si>
  <si>
    <t>March 16/19</t>
  </si>
  <si>
    <t>Risk score adjusted</t>
  </si>
  <si>
    <t>Reviewed with no change</t>
  </si>
  <si>
    <t>Drew</t>
  </si>
  <si>
    <t>Templates names are to start with the Risk Categories short forms</t>
  </si>
  <si>
    <t>EE - External Enviornment</t>
  </si>
  <si>
    <r>
      <t xml:space="preserve"> </t>
    </r>
    <r>
      <rPr>
        <b/>
        <sz val="10"/>
        <color theme="1"/>
        <rFont val="Calibri"/>
        <family val="2"/>
        <scheme val="minor"/>
      </rPr>
      <t>a risk of unknown tax requirements could result in unknown consequences for Fleming</t>
    </r>
  </si>
  <si>
    <t>FI - Financial</t>
  </si>
  <si>
    <t>HR - Human Resources</t>
  </si>
  <si>
    <t>International Activity in India</t>
  </si>
  <si>
    <t>IT - Information Technology</t>
  </si>
  <si>
    <t>- KPMG identified risk due to changes in India Tax filing requirements
- Recruitment Services (Agent) Agreement
- Centennial arrangement
- Potentially other activity</t>
  </si>
  <si>
    <t>LG- Legal</t>
  </si>
  <si>
    <t>OP- Operational</t>
  </si>
  <si>
    <t>ST - Strategic</t>
  </si>
  <si>
    <t>- Tax Residency Form has been filed with CRA
- Consultation with KPMG 
- Previous engagement with KPMG regarding possible contract training opportunities</t>
  </si>
  <si>
    <t xml:space="preserve">The likelihood is possible as this is an area that we understand India tax authorities are currently focusing on.  The consequences per audit partner, can include ceasing the ability to carry on activities in India, in ability for representatives to travel to country, consequences to the Board, specifically Chair.  </t>
  </si>
  <si>
    <t>Formal Centennial Agreement be entered into by the parties</t>
  </si>
  <si>
    <t>Ignore potential tax requirements</t>
  </si>
  <si>
    <t>Reject</t>
  </si>
  <si>
    <t xml:space="preserve">Engage external expertise </t>
  </si>
  <si>
    <t>Recruitment Services (Agent) Agreement Modifications and travel log be maintained</t>
  </si>
  <si>
    <t>1. - Review the document from KPMG i.e. "Recruitment Services Agreement from Indian Corporate Tax and GST perspective "</t>
  </si>
  <si>
    <t>June 30/19</t>
  </si>
  <si>
    <t>2. -Receive draft agreement from Centennial College and have KPMG review to recommend changes to reduce tax filing requirements and risk</t>
  </si>
  <si>
    <t xml:space="preserve">Drew </t>
  </si>
  <si>
    <t>3 - Identification and summarize  all activity within India so KPMG can review the full activity undertaken</t>
  </si>
  <si>
    <t>4. -Finalize the Recruitment Services (Agent) Agreement  based on KPMG's document in #1 and International's Input</t>
  </si>
  <si>
    <t>Mark</t>
  </si>
  <si>
    <t>July 31/19</t>
  </si>
  <si>
    <t>5. - Engage external expertise to implement the applicable findings</t>
  </si>
  <si>
    <t>September 30/19</t>
  </si>
  <si>
    <t>India Tax Expertise</t>
  </si>
  <si>
    <t>Sue Sanders</t>
  </si>
  <si>
    <t>VPAE</t>
  </si>
  <si>
    <t xml:space="preserve">KPI information / student focus groups / faculty - coordinator feedback / course evaluations / social media / grad surveys / appeals / increase in enrollment / engagement (class attendance) / student complaints or visits to the Dean's office / retention / </t>
  </si>
  <si>
    <r>
      <t xml:space="preserve">The risk of </t>
    </r>
    <r>
      <rPr>
        <sz val="10"/>
        <color rgb="FFFF0000"/>
        <rFont val="Calibri"/>
        <family val="2"/>
        <scheme val="minor"/>
      </rPr>
      <t>extremely</t>
    </r>
    <r>
      <rPr>
        <sz val="10"/>
        <color theme="1"/>
        <rFont val="Calibri"/>
        <family val="2"/>
        <scheme val="minor"/>
      </rPr>
      <t xml:space="preserve"> dissatisfied students will result in negative impacts to the College's reputation and financial position.</t>
    </r>
  </si>
  <si>
    <t>Student Satisfaction: extreme complaint/conflict…</t>
  </si>
  <si>
    <t xml:space="preserve">program quality / faculty who are not current or engaged / lack of equipment / lack of financial commitment from the College / outdated space and technology / lack of student supports to help them through challenges (both academic and other) / perception that they have not received a good value for their money / over promising and under delivering / students not prepared for College program / student has selected a wrong program / </t>
  </si>
  <si>
    <t xml:space="preserve"> College level plans (SMA, enrollment, academic plan / business plans) / Program Advisory Committees / quality assurance audit / course evaluations /  program review and annual curriculum renewal / KPI surveys / annual capital allocations / faculty program team meetings / Student Admin Councils / Student Services business plan / </t>
  </si>
  <si>
    <t>While at least some students will be dissatisfied every year, the occurrence of students dissatisfied to the extent that they would actively tarnish the College's reputation would be rare hence the low likelihood. Consequences could be moderate due to some losses in enrollment, etc due to reputational risks</t>
  </si>
  <si>
    <t>BG risks revised</t>
  </si>
  <si>
    <t xml:space="preserve">The Cannabis Act or Bill C-45 was enacted on October 17, 2018.   The College has approved a policy that prohibits recreational use on campus and outlines the importance of health and safety concerns as it relates to both recreational or medical use.  Many of the activities and programs  at the College are  "safety sensitive", with a zero tolerance for impairment.  In addition, the OHSA deems an employer must take every reasonable precaution to ensure safety of workers.  25.2 (h) 
</t>
  </si>
  <si>
    <t>IE2</t>
  </si>
  <si>
    <t xml:space="preserve">The risk that casual use of cannabis will increase around the College by both employees and students, which will result in H&amp;S risks regarding impairment while participating in "safety sensitive" activities and programs.  Faculty who oversee high hazard programs will need additional support to ensure they can appropriately access and managing student impairment.      </t>
  </si>
  <si>
    <t>Introduction of  the Cannabis Act  Bill C-45</t>
  </si>
  <si>
    <t xml:space="preserve">1. High- hazard  programs such as Heavy Equipment Operation require a zero tolerance threshold to ensure safety of employees and students. 
2. The influx of edible types of cannabis may increase the likelihood of unknowing consumption..i.e. candy, baked goods. 
3. Liability to College if an undetected impaired student or employee causes harm.
</t>
  </si>
  <si>
    <t>1.  Policy now in place
2.  Ongoing education available</t>
  </si>
  <si>
    <t>There is no specific evidence that cannabis use will increase.</t>
  </si>
  <si>
    <t>Ongoing education</t>
  </si>
  <si>
    <t>accept</t>
  </si>
  <si>
    <t>Review of policy and procedures as required</t>
  </si>
  <si>
    <t>1.  Student education through services/residence</t>
  </si>
  <si>
    <t>2. -Employee education</t>
  </si>
  <si>
    <t>3. Communication of policy to broader college community</t>
  </si>
  <si>
    <t>4. - Review of incidents to identify opportunities to enhance education and adjust procedures accordingly</t>
  </si>
  <si>
    <t>John Gallen / Kristi Kerford</t>
  </si>
  <si>
    <t>Nov 1/2017 / Nov 1/2018</t>
  </si>
  <si>
    <t>Edits</t>
  </si>
  <si>
    <t>Reviewed -Sandra Dupret</t>
  </si>
  <si>
    <t>not necessarily corporate services accountably - is it HR to drive action organizational effectiveness?</t>
  </si>
  <si>
    <t>There are multiple accountabilities for same business process  (ownership and roles within business process not always clear)
Multiple committees where terms of reference overlap.
Lack of documentation on end to end process especially where there is a hand off crossing division/departments
Errors in process occurring causing unnecessary follow up, delays and re-do's.
Collaboration to review and amend processes are not occurring from best approach for college not always occurring</t>
  </si>
  <si>
    <t>review employee engagement for input to observations</t>
  </si>
  <si>
    <t>IE3</t>
  </si>
  <si>
    <t>The risk of a lack of understanding of roles and responsibilities may lead to error in processes, delay in process, duplication of effort and/or low staff morale.  In addition opportunity to streamline operations is overly complex with multiple parties involved.</t>
  </si>
  <si>
    <t>Overlapping/unclear accountabilities</t>
  </si>
  <si>
    <t>observations</t>
  </si>
  <si>
    <t>Organizational review, committee terms of reference documents,  HR job evaluation review</t>
  </si>
  <si>
    <t>Organizational Reviews</t>
  </si>
  <si>
    <t>.</t>
  </si>
  <si>
    <t>Enhanced Process documentation</t>
  </si>
  <si>
    <t>Organizational process reviews starting</t>
  </si>
  <si>
    <t>TBD</t>
  </si>
  <si>
    <t>Oct 26 2017</t>
  </si>
  <si>
    <t>Committee discussion - gather observations from multiple areas</t>
  </si>
  <si>
    <t>Sherry Taylor</t>
  </si>
  <si>
    <t>Human Rights is legislated and frequently impacts the College in unforeseen and unexpected ways. Ineffective response may lead to litigation, and/or dissatisfaction of students and/or employees and reputation management issues.  Training of staff important but has been impacted by the availability of resources.  Awareness of policy &amp; application.  Broad spectrum of application to entire College community.  Existing policy applies more toward supporting the complaint process as opposed to pursuing restorative justice processes.  Number and complexity of complaints and accommodation under H&amp;D Policy have increased necessitating increased financial resources required to investigate and respond to issues.</t>
  </si>
  <si>
    <t>HR1</t>
  </si>
  <si>
    <t xml:space="preserve">The risk of ineffective H&amp;D management could result in reputational damage, unhealthy culture and loss of enrollment or top talent. </t>
  </si>
  <si>
    <t>Human Rights  of College Employees</t>
  </si>
  <si>
    <t xml:space="preserve">Rapidly evolving human rights jurisprudence and awareness of rights entitlements from community.  Employee attitudes and training may not keep pace with legal developments.  Limited resources allocated to supporting human rights and diversity initiatives.  </t>
  </si>
  <si>
    <t>Regular assessment of policy and procedure, updates, and training to ensure compliance with existing legislation.  Internal and external investigators are available.  Dedicated resource recently assigned to this portfolio in 2019.</t>
  </si>
  <si>
    <t>Hire additional resources with specific human rights knowledge to assist with complaint investigation and accommodation considerations</t>
  </si>
  <si>
    <t>Review and updating of Policy</t>
  </si>
  <si>
    <t xml:space="preserve">Additional workshops to build awareness </t>
  </si>
  <si>
    <t>1. - Creating a web resource</t>
  </si>
  <si>
    <t>Human Rights Officer</t>
  </si>
  <si>
    <t>2. -Operational review and Policy Update #3-311</t>
  </si>
  <si>
    <t>3. - Development / Delivery of workshops targeting human rights awareness</t>
  </si>
  <si>
    <t>Time, research, legal consultation, financial resources</t>
  </si>
  <si>
    <t>Policy and Procedure reviewed regularly</t>
  </si>
  <si>
    <t>Nick Duley</t>
  </si>
  <si>
    <t xml:space="preserve">updated </t>
  </si>
  <si>
    <t xml:space="preserve">Inability to consistently source talent with strong leadership and technical capabilities.  Geography lends to a small labour market.  Reluctance of individuals to relocate to Peterborough area.  Difficult to compete with private sector rates of pay.  Roles are broader than they would be for many other comparative Colleges.  Degree of specialization in some roles (especially faculty) compared to those in private sector.  Complexities associated with a unionized environment.  Processes may not be optimized.  Onboarding/orientation program not fully developed. </t>
  </si>
  <si>
    <t>HR2</t>
  </si>
  <si>
    <t xml:space="preserve">The risk that we are unable to source and retain quality staff will weaken our ability to adapt and respond quickly to opportunities and limit capacity for projects to drive operational efficiencies and maintain financial sustainability as well as support a quality education for our students and a positive employment experience for all staff.  </t>
  </si>
  <si>
    <t>Attracting, hiring, developing and retaining top talent.</t>
  </si>
  <si>
    <t>Geography.  Strong competition.  Change in definition of top talent.  Need for more training, need for more  specialized individual contributor positions.  Limited opportunities for full compensation including variable compensation which may attract high achievers.  Other structural compensation issues, discrepancy in compensation compared to larger markets.  High volume of recruiting for numerous differentiated positions.</t>
  </si>
  <si>
    <t xml:space="preserve">Additional training/professional development.  Benchmarking other organizations and continuing to investigate opportunities and identify and integrate best practices in recruitment.  Temporary Recruiter role hired.  </t>
  </si>
  <si>
    <t>The schools continually have difficulty attracting faculty for specialized roles.  Each semester they are trying to find faculty days before the start of the semester to teach courses. The College has to resume the search for a new VPA. Several important positions (full-time faculty roles, Business Analysts, purchasing officers) have been reposted multiple times because of the inability to attract appropriately qualified candidates.  This happens multiple times each year which is why the likelihood of the risk is rated as a 4.  The disruption to operations is not major and the financial cost is relatively low, so the consequence has been rated a 2.</t>
  </si>
  <si>
    <t>Develop and implement succession planning program and external secondment/exchange opportunities.</t>
  </si>
  <si>
    <t>Provide secondment opportunities for employees to develop leadership and other capabilities.</t>
  </si>
  <si>
    <t>Promote non-monetary benefits of working at Fleming in recruitment practices.</t>
  </si>
  <si>
    <t>Improved onboarding/orientation programs.</t>
  </si>
  <si>
    <t>1. - Utilize search firms for recruitment of key "hard to find" positions.</t>
  </si>
  <si>
    <t>HR Team</t>
  </si>
  <si>
    <t>2. - Develop and implement a formal succession planning program and identify external secondment/exchange professional development opportunities for specified positions.</t>
  </si>
  <si>
    <t>VP,HR</t>
  </si>
  <si>
    <t>Start May 2019</t>
  </si>
  <si>
    <t>3. - Identify and integrate best practices in recruitment, including the promotion of non-monetary benefits of working at Fleming and the implementation of Job Fairs for contract faculty.</t>
  </si>
  <si>
    <t>November 2018 - Ongoing</t>
  </si>
  <si>
    <t>4. - Develop and implement an improved employee onboarding/orientation program.</t>
  </si>
  <si>
    <t>November 2018 - August 2019</t>
  </si>
  <si>
    <t>Sonia Crook</t>
  </si>
  <si>
    <t>modified</t>
  </si>
  <si>
    <t>merged from multiple items on talent and capacity</t>
  </si>
  <si>
    <t>modified risk description and risk name</t>
  </si>
  <si>
    <t>Shelley Mantik</t>
  </si>
  <si>
    <t>Travis Doak</t>
  </si>
  <si>
    <t>Response to sexual violence reports, College reputation, parental involvement, policies and procedures, trained investigators, trained support providers / first responders, being survivor centric while following due process</t>
  </si>
  <si>
    <t>HR7</t>
  </si>
  <si>
    <t>for committee discussion</t>
  </si>
  <si>
    <t>Ineffective response to sexual violence reports may result in College reputational and financial risk and possible harm to community members who have been impacted by sexual violence</t>
  </si>
  <si>
    <t xml:space="preserve">Response to Sexual Violence Allegations </t>
  </si>
  <si>
    <t>Students, alcohol/drugs, cultural differences,  predators, physical environment, maturity, lack of training, lack of internal supports/resources, lack of a robust policy and procedures, operating outside of policy/procedures scope, lack of appropriate and equitable education/workshops, failing to provide appropriate supports/accommodations, interfering with parallel legal processes.</t>
  </si>
  <si>
    <t>Policy and procedures in line with best practise, Manager of SR&amp;R, bystander training, Student staff training, training to college employees, workshops, promotional campaigns, Sexual Violence Prevention Taskforce, strong working relationship with community partners, collaborative work within departments where the work overlaps.</t>
  </si>
  <si>
    <t>likelihood considered @ 3-5 years</t>
  </si>
  <si>
    <t>Review of Policy and Procedures</t>
  </si>
  <si>
    <t>Enhanced Student / Staff training</t>
  </si>
  <si>
    <t>Enhanced Education / Workshops</t>
  </si>
  <si>
    <t>Promotional campaigns</t>
  </si>
  <si>
    <t>Obtain legal opinion of operational procedurals</t>
  </si>
  <si>
    <t>Travis D.</t>
  </si>
  <si>
    <t>Review of industry best practises</t>
  </si>
  <si>
    <t xml:space="preserve">Amie K. </t>
  </si>
  <si>
    <t>Completed</t>
  </si>
  <si>
    <t>Review and changes of Policy and Procedures</t>
  </si>
  <si>
    <t>Travis D. / Amie K.</t>
  </si>
  <si>
    <t xml:space="preserve">Development of new education /workshop sessions </t>
  </si>
  <si>
    <t>Completed / Ongoing</t>
  </si>
  <si>
    <t>Development of promotional campaign</t>
  </si>
  <si>
    <t>Time, research, financial resources, redundancy of staff trained in appropriate response to case management of sexual violence.</t>
  </si>
  <si>
    <t>Semester based.  Policy and procedures reviewed every 2 years.</t>
  </si>
  <si>
    <t>Reviewed with updates</t>
  </si>
  <si>
    <t>•  Increased scrutiny of management decisions.
•  Increase in number of issues/concerns being escalated.
•  Threat of article 2 staffing grievance, despite significant increase in the number of full-time faculty.
•  Greater scrutiny regarding proper classification of contract faculty, although significantly differing views on definition of sessional.
• Difference of opinion of what constitutes academic versus support staff work</t>
  </si>
  <si>
    <t>HR9</t>
  </si>
  <si>
    <t>The risk of a changing relationship  between academic Union and management which could result in differing perspectives of the Collective Agreement, loss of opportunity for local solutions, increased number of grievances/arbitrations, loss of trust, and decreased faculty engagement.</t>
  </si>
  <si>
    <t>Academic labour relations</t>
  </si>
  <si>
    <t>•  Regular meeting with Union reps
•  Monthly labour relations updates for Academic Leadership
•  Joint training (Union/management) on the CA
•  Seek legal counsel where needed</t>
  </si>
  <si>
    <t>Prioritize and address high risk areas re:  grievances</t>
  </si>
  <si>
    <t>Identify key management rights issues that the College is not willing to negotiate</t>
  </si>
  <si>
    <t>Engage in more collaborative problem solving with the Union</t>
  </si>
  <si>
    <t>1. -  Schedule joint (Union/College) training sessions.</t>
  </si>
  <si>
    <t>S. Mantik</t>
  </si>
  <si>
    <t>2. -  Ensure regular ongoing dialogue between Union leadership, President and VP, HR to address issues.</t>
  </si>
  <si>
    <t>M. Adamson / S. Taylor</t>
  </si>
  <si>
    <t>3. -  Defend grievances/arbitrations, where appropriate, but selectively work towards win-win solutions for others that do not need to proceed to arbitration.</t>
  </si>
  <si>
    <t>S. Taylor / S. Mantik</t>
  </si>
  <si>
    <t>Nov 1 2017</t>
  </si>
  <si>
    <t xml:space="preserve">modified </t>
  </si>
  <si>
    <t>revised scoring</t>
  </si>
  <si>
    <t>•  Increased scrutiny of management decisions.
•  Opportunities exist to resolve issues/concerns prior to escalation.
•  Implementation of the Part-time Support Staff Collective Agreement.
• Difference of opinion of what constitutes academic versus support staff work</t>
  </si>
  <si>
    <t>HR10</t>
  </si>
  <si>
    <t>The risk associated with the loss of trust and respect could lead to ineffective problem-solving approaches, dysfunctional conflict resolution behaviours, lost productivity, diminished cooperation for local labour solutions, increase in grievance activity, and reduced employee engagement.</t>
  </si>
  <si>
    <t>Support Staff Union Labour Relations</t>
  </si>
  <si>
    <t xml:space="preserve">Change in provincial government policies.  Changes in local union leadership styles.  Inconsistent management/leadership competencies.  Lack of clarity around organizational priorities (e.g. 'results' vs. 'people') and leadership accountabilities. Prolonged building/space impacts and increased enrolment.  OPSEU declared official union representing part-time support staff.  New Collective agreement being negotiated.  Changing landscape with Bill 148 implementation and new Bill 47 pending implementation.  Ongoing organizational restructures anticipated. </t>
  </si>
  <si>
    <t>•  Regular meeting with Union reps
•  Regular labour relations updates for Leadership
•  Training on the CA
•  Seek legal counsel where needed</t>
  </si>
  <si>
    <t xml:space="preserve">Likelihood:  Possible but low - New Collective Agreement PT Support will provide more structure; FT Collective Agreement renewed until Aug. 31/2022; generally good working relationship between the College and the local Union Executive.   Consequence:  Minor - Moderate, short-term impacts; minimal disruption of business operations resulting from complaints, grievances, etc. </t>
  </si>
  <si>
    <t>Pursue strategic &amp;/or operational collaboration opportunities with OPSEU Local 351 executive team.</t>
  </si>
  <si>
    <t>Training/PD for employees and supervisors for conflict resolution.</t>
  </si>
  <si>
    <t>A principled approach and commitment to annually review/update part-time support pay rates to reduce disproportionate wage gap.</t>
  </si>
  <si>
    <t>Holding managers accountable for the 'people' side of their responsibilities (e.g. performance evaluations; PDFs; strategic HR planning)</t>
  </si>
  <si>
    <t>Ensure open and transparent communication and problem-solving occurs through regular labour relations check-ins and SSUCC meetings</t>
  </si>
  <si>
    <t>SS LABOUR LEAD</t>
  </si>
  <si>
    <t>MONTHLY</t>
  </si>
  <si>
    <t>Revitalize Support Staff PD Certificate and provide other required training.</t>
  </si>
  <si>
    <t>WINTER 2019</t>
  </si>
  <si>
    <t>SMT to reinforce expectations of leaders to complete performance evaluations and update PDFs</t>
  </si>
  <si>
    <t>PRESIDENT/VP-HR</t>
  </si>
  <si>
    <t>FALL 2018</t>
  </si>
  <si>
    <t>Solicit feedback through Employee Engagement Survey</t>
  </si>
  <si>
    <t>HC</t>
  </si>
  <si>
    <t xml:space="preserve">reviewed with update </t>
  </si>
  <si>
    <t>Corporate Services</t>
  </si>
  <si>
    <t>Director Purchasing</t>
  </si>
  <si>
    <t xml:space="preserve">New mandatory Trade Treaty legislation for CFTA (Ontario) and CETA (Canada) must be implemented by Procurement. There has been no implementation support or direction being provided from the provincial or federal governments so independent legal assistance must be obtained. The new trade treaties are also in conflict with some aspects of the BPS Procurement Directive. There is a risk of: being in non compliance by not developing and implementing the required implementation documents correctly, and by lacking the training and resources to develop, roll out , and train the balance of the organization. Once implemented, the subsequent risk is ensuring ongoing compliance for the organization and ensuring reporting requirements are met. There may be more scrutiny on our sector than in the past, especially on non-competitive and high value procurement.  </t>
  </si>
  <si>
    <t>Compliance</t>
  </si>
  <si>
    <t>The risk from non compliance to new trade treaties could result in suppliers launching disputes resulting in fines and halting of projects, causing project delays and reputational damage.</t>
  </si>
  <si>
    <t>Procurement Trade Treaties Implementation and Compliance</t>
  </si>
  <si>
    <t>1. Procurement Team has limited direction and lack of details as to how to comply, BPS has not been re-written  2. Decentralized users not knowing what to do  3. Trade treaties have been enacted and downloaded onto the sector with no direction or support from the government  4. Suppliers may challenge our compliance   5. Maintaining organizational compliance into the future</t>
  </si>
  <si>
    <t>1. Legal Services are being consulted and have provided new RFX documents, some impacts of Trade Treaties are still unknown and direction is pending  2. Adding in process time to fully evaluate processes and risks on any purchase over $100k and ensuring Procurement leads these  3. Utilizing collaborative communications with other colleges and universities, attendance by Blakes at College and University conferences for updates 4. Implemented required trade treaty reporting protocols in 2018.</t>
  </si>
  <si>
    <t>Investment in Legal Services - hire lawyers to develop new documents, policies and controls. Will be delayed as they are waiting on government direction</t>
  </si>
  <si>
    <t>Then Outside legal team trains Procurement</t>
  </si>
  <si>
    <t>Then Procurement team guides and trains organization, oversees $100k projects</t>
  </si>
  <si>
    <t>Do Nothing</t>
  </si>
  <si>
    <t>Hire Procurement Law Office to revise procurement templates</t>
  </si>
  <si>
    <t>LJH</t>
  </si>
  <si>
    <t>completed</t>
  </si>
  <si>
    <t>Hire Procurement Law Office to revise policies and procedures</t>
  </si>
  <si>
    <t>in process</t>
  </si>
  <si>
    <t>Hire Procurement Law Office to develop new Non Application Form</t>
  </si>
  <si>
    <t>Manual process currently, no colleges have implemented</t>
  </si>
  <si>
    <t>Hire Blakes LLP for general advice and reviews as required</t>
  </si>
  <si>
    <t>Blakes has been retained by all colleges</t>
  </si>
  <si>
    <t>Implement required reporting protocols, oversee $100k projects</t>
  </si>
  <si>
    <t>completed, ongoing</t>
  </si>
  <si>
    <t>Monitor gov't and legal updates, participate w OCPMA and OUPMA for group direction</t>
  </si>
  <si>
    <t>1. Legal Resources 2. Procurement Team   3. University and College Associations 4. Provincial Government 5. College Organization</t>
  </si>
  <si>
    <t>LH</t>
  </si>
  <si>
    <t>01/11/2107, Updated 06/11/2018, 05/30/2019</t>
  </si>
  <si>
    <t>Reviewed with update SMT</t>
  </si>
  <si>
    <t>Nov 13/ 2018</t>
  </si>
  <si>
    <t>Reviewed and updated Corporate Services</t>
  </si>
  <si>
    <t>May 31/19</t>
  </si>
  <si>
    <t>Food borne related sickness directly related from Food Services Operations, College reputation, Student Government relations, litigation</t>
  </si>
  <si>
    <t>LG2</t>
  </si>
  <si>
    <t>Risk of lack of preparedness in mitigating food related illness impacting students, staff, campus visitors can result in legal ramifications, and College reputational risk.</t>
  </si>
  <si>
    <t>Mitigating food related illness provided by Food Services</t>
  </si>
  <si>
    <t>Lack of vendor oversight by the College, inadequate procurement vetting process, ensuring vendor has appropriate policies and procedures, ensuring proper vendor staff training, customer education</t>
  </si>
  <si>
    <t>New complement - Manager, Conference &amp; Food Services, Food Services Advisory Committee, regular meetings with vendor management, legal food services contract, review of external health &amp; safety inspections</t>
  </si>
  <si>
    <t>unlikely with onsite food handling expertise etc…  consequence could be small fines and localized reputation</t>
  </si>
  <si>
    <t>Review monthly heath &amp; safety inspections of vendor</t>
  </si>
  <si>
    <t>Review vendor staff training manuals</t>
  </si>
  <si>
    <t>Work with external consultants</t>
  </si>
  <si>
    <t>Development of equipment replacement plan</t>
  </si>
  <si>
    <t xml:space="preserve">Annual inspection of College owned equipment </t>
  </si>
  <si>
    <t>Matt M.</t>
  </si>
  <si>
    <t>Beginning January, 2018</t>
  </si>
  <si>
    <t>Review of vendor operational procedures</t>
  </si>
  <si>
    <t xml:space="preserve">Engagement with external consultants </t>
  </si>
  <si>
    <t>Travis D. / Matt M.</t>
  </si>
  <si>
    <t xml:space="preserve">Matt M / Consultants </t>
  </si>
  <si>
    <t>Time, research, financial resources, external resources, partnership with food provider</t>
  </si>
  <si>
    <t xml:space="preserve"> Monthly, Semester, Vendor fiscal year end. Operational procedures reviewed every 2 years.</t>
  </si>
  <si>
    <t>review with update</t>
  </si>
  <si>
    <t>Mental health for students living on-campus and leased residence buildings off-campus. Duty of care, liability, parental involvement, policies &amp; procedures, suicidal attempts / completions, student conflicts, threats, safety, safe space requirements</t>
  </si>
  <si>
    <t>LG3</t>
  </si>
  <si>
    <t xml:space="preserve">Risk of ineffective response to managing student mental health concerns / crisis' may result in College reputational risk and legal ramifications.  Negative impact to the student experience. </t>
  </si>
  <si>
    <t>Management of Student Mental Health Issues (students living on-campus and leased residence buildings off-campus)</t>
  </si>
  <si>
    <t>Students, lack of mental health supports on-campus and in the community, alcohol/drugs, cultural differences, physical environment, maturity, lack of training, lack of a robust policy and procedures, lack of education/workshops</t>
  </si>
  <si>
    <t xml:space="preserve">Policies and procedures, Residence Managers, Residence Life Community Development Supervisor, Student staff employees, Student staff training, training to college employees, workshops, promotional campaigns, working with external community partners </t>
  </si>
  <si>
    <t>Enhanced Student Staff training with external provider</t>
  </si>
  <si>
    <t>Additional Education / Workshops</t>
  </si>
  <si>
    <t>Promotional campaigns on mental health in Residence</t>
  </si>
  <si>
    <t xml:space="preserve">Review of industry best practises from other institutions </t>
  </si>
  <si>
    <t>Tammy D.</t>
  </si>
  <si>
    <t>Review and changes to Policy and Procedures</t>
  </si>
  <si>
    <t>Travis D. / Tammy D.</t>
  </si>
  <si>
    <t>Time, resources, financial resources</t>
  </si>
  <si>
    <t xml:space="preserve">Monthly, semester, annually </t>
  </si>
  <si>
    <t>reviewed no update</t>
  </si>
  <si>
    <t>reviewed -minor updates</t>
  </si>
  <si>
    <t>Roger Fitch</t>
  </si>
  <si>
    <t>Cybersecurity is an ever changing landscape which industry experts describe as an ongoing journey rather than a defined end goal to reach.
Other educational institutions have been subject to ransomware attacks that have made national headlines. The College has experienced and survived a number of DDOS &amp; ransomware attacks.
As a medium sized College maintaining an adequate response to this threat is a challenge to resource. ITS division does not have a dedicated position of CISO (Chief Information Security Officer) at the College - other institutions at a similar size have recently begun to recruit for this (Niagara &amp; Lambton)
Fleming IT have implemented a number of recent cybersecurity projects - Firewalls, email, file and endpoint protections systems.</t>
  </si>
  <si>
    <t>IT3</t>
  </si>
  <si>
    <t>The risk that the College will experience a successful cyber attack, or other systems security breach - resulting in, loss of data, loss of personal and financial data, loss of operational and academic systems, and the subsequent reputational damage to the institution</t>
  </si>
  <si>
    <t>Cyber security/data breach</t>
  </si>
  <si>
    <t>- ITS strategy to maintain current in next gen infrastructure that responds dynamically to threats and updates in real-time - reducing resource workload.
- Cyber security insurance coverage inplace
- Intrusion detection monitoring and reporting in place</t>
  </si>
  <si>
    <t>observations of occurrences of hacking attempts steady and increasing,  active threat environment.  consequence based on potential for unplanned outage.</t>
  </si>
  <si>
    <t xml:space="preserve">Recruit CISO </t>
  </si>
  <si>
    <t>Reject - deferred to Ontario shared services agreement and Technical Skillset recruitment to cover shortfall</t>
  </si>
  <si>
    <t>Continued investment in protection systems &amp; software</t>
  </si>
  <si>
    <t>Service migration to the cloud</t>
  </si>
  <si>
    <t>Accept in some cases</t>
  </si>
  <si>
    <t>Audit</t>
  </si>
  <si>
    <t>1. - engage cyber security firm for audit</t>
  </si>
  <si>
    <t>R Fitch</t>
  </si>
  <si>
    <t>Completed March 2018</t>
  </si>
  <si>
    <t>2. - begin planning for CISO recruitment</t>
  </si>
  <si>
    <t>Deferred to alternative model</t>
  </si>
  <si>
    <t>2018-19</t>
  </si>
  <si>
    <t>3. - implement software patches required - in 2018/19 budget</t>
  </si>
  <si>
    <t>70% Complete</t>
  </si>
  <si>
    <t xml:space="preserve">4. - define and implement recommended policies and procedures </t>
  </si>
  <si>
    <t>5 - evaluate potential of hiring a full time ISO in the 2019 budget</t>
  </si>
  <si>
    <t>Complete - alternative solution provided</t>
  </si>
  <si>
    <t>6 - shared OCCCIO services</t>
  </si>
  <si>
    <t>Rfitch - procured</t>
  </si>
  <si>
    <t>on going</t>
  </si>
  <si>
    <t>services/internal staffing</t>
  </si>
  <si>
    <t>stealth watch</t>
  </si>
  <si>
    <t>Nov 1 / 2017</t>
  </si>
  <si>
    <t>March 16.2018</t>
  </si>
  <si>
    <t>merge data breach risks</t>
  </si>
  <si>
    <t>modified scoring</t>
  </si>
  <si>
    <t xml:space="preserve">Updated </t>
  </si>
  <si>
    <t>B Baker</t>
  </si>
  <si>
    <t>May 11 2018</t>
  </si>
  <si>
    <t>added action items</t>
  </si>
  <si>
    <t>minor edit</t>
  </si>
  <si>
    <t xml:space="preserve">IT reviewed </t>
  </si>
  <si>
    <t>George MacDougall</t>
  </si>
  <si>
    <t>Incompatible/out of date software can cause corruption of production environment can lead to service interruptions
bad data and/or errors in code can disrupt the operation of our production administrative systems
unreliable systems lead to a loss in confidence and reputation that can take years to repair</t>
  </si>
  <si>
    <t>IT9</t>
  </si>
  <si>
    <t>The risk of compromised or corrupt data in administrative systems can lead to interruptions in business operations.</t>
  </si>
  <si>
    <t>System Integrity</t>
  </si>
  <si>
    <t xml:space="preserve">unregulated changes being made to production software environments
compromised of flawed data sources not managed and controlled
Gaps in end user skillset
compressed project timelines forcing compromises in solution quality
No robust process around change control can result in inadvertent and untracked changes
</t>
  </si>
  <si>
    <t>train staff
establish change control processes
provide framework for development, test, and production environments to remain isolated
develop and use test scripts that validate data inputs and code changes
maintain version control to provide audit and tracking of changes to production code
schedule periodic reviews and audits of process and tools.</t>
  </si>
  <si>
    <t>consider increasing staff professional development</t>
  </si>
  <si>
    <t>consider deploying formal change management tools</t>
  </si>
  <si>
    <t>1. - Increase in Professional development</t>
  </si>
  <si>
    <t>ITS</t>
  </si>
  <si>
    <t>2. - ITS governance structure</t>
  </si>
  <si>
    <t>2018 - 2019</t>
  </si>
  <si>
    <t>minor update</t>
  </si>
  <si>
    <t xml:space="preserve">Reviewed by IT </t>
  </si>
  <si>
    <t>George Macdougall</t>
  </si>
  <si>
    <t>system updates not implemented as an organisational priority, exposes systems to known vulnerabilities,
users fatigue during testing after upgrades dilute the quality an integrity of the testing process,
project capacity of ISG team is consumed performing upgrades that are perceived to have lower business value.</t>
  </si>
  <si>
    <t>IT8</t>
  </si>
  <si>
    <t>The risk of not completing an upgrade to critical software could lead to a loss of service (and loss of vendor support).</t>
  </si>
  <si>
    <t>Missed Software upgrade leads to unscheduled service outage</t>
  </si>
  <si>
    <t xml:space="preserve">deferred upgrade due to competing priorities,
missed upgrade due to lack of notification from vendor.
</t>
  </si>
  <si>
    <t>participate in product user groups to ensure awareness of important updates,
place all business critical systems under support contracts which stipulate keeping current with patches,
use a patching procedure that includes validation and minimizes operational impact</t>
  </si>
  <si>
    <t>consider increasing the support level to include upgrades and patching</t>
  </si>
  <si>
    <t>consider moving application to the cloud</t>
  </si>
  <si>
    <t>David Luinstra</t>
  </si>
  <si>
    <t>As a result of changes to the Copyright Act, Fleming College opted out of our license agreement with a third-party collective (Access Copyright) as well as an interim tariff. The Copyright Board of Canada was (and still is) in the process of determining the appropriate rate for the interim tariff, which we paid for approximately 18 months before opting out. The rate the Copyright Board determines will be different (likely higher) than what we paid. If this is the case, the College will be obligated to pay the difference for this time period. Opting out of the license agreement and tariff also prompted the College to establish a local Fair Dealing Policy, a policy that was drafted for the College sector and similar to the policy similar to the University sector. This policy has been challenged by Access Copyright via a lawsuit against York University. They have recently won this lawsuit, and if they also win the appeal, this may result in a requirement for Fleming to re-enter into a licensing agreement with Access Copyright.</t>
  </si>
  <si>
    <t>The risk of the College having to pay a retroactive tariff payment and ongoing licensing fees may lead to an unbudgeted expense to be paid in-year and on an ongoing basis.</t>
  </si>
  <si>
    <t xml:space="preserve">Copyright/intellectual property </t>
  </si>
  <si>
    <t>Changes in the Copyright Act that came into effect in 2012
College decision to opt out of the Access Copyright licensing agreement and interim tariff.
College decision to adopt Fair Dealing Policy as drafted by ACCC
Access Copyright's decision to pursue legal action against York university 
York University's decision to appeal lawsuit.</t>
  </si>
  <si>
    <t>Regular monitoring of activity of Copyright Board and York University/Access Copyright lawsuit
Regular reporting to College Finance department indicating likelihood and amount of financial risk
Ongoing communication with College employees about potential impact of any changes to the Fair Dealing Policy or the entering into a licensing agreement</t>
  </si>
  <si>
    <t>court case pending on tariff's</t>
  </si>
  <si>
    <t>accept risk</t>
  </si>
  <si>
    <t>DL</t>
  </si>
  <si>
    <t>Director Budget Services</t>
  </si>
  <si>
    <t xml:space="preserve">
budget process is decentralized gathering data from line operations up
tools and templates available to support budget forecasting 
observations of range of skills competency in budget mgt
based on unknown thus need assumptions
have seen major swings in enrolment forecasting - new staff in RO enrolment forecasts not getting better
capital expenditure forecasting subject to major swings or incomplete to address full project needs
underspending a continuous trend
</t>
  </si>
  <si>
    <t>FI4</t>
  </si>
  <si>
    <t>The risk of improper forecasting which will result in incomplete/ inaccurate budgets  resulting in improper resource allocation and loss of
internal reputation/confidence (ie with Board)  ties into FI9</t>
  </si>
  <si>
    <t xml:space="preserve">Improper forecasting </t>
  </si>
  <si>
    <t>users not following process,  human error, change in assumption,  full implementation not thought out, only partial forecasts provided,  see capital project creep - risk ID FI9</t>
  </si>
  <si>
    <t xml:space="preserve">- Budget Committee in place for governance; forecasting/budgeting tools and templates well established and communicated
- regular monitoring and financial reports &amp; updates published
- regular oversight &amp; review of budget submissions
- trending analysis and monitoring monthly for reasonability </t>
  </si>
  <si>
    <t>Increase in likelihood as we have noted a common occurrence of request for funding that is the not spent,  project requests with out all critical details and light enrolment forecasts.    YE surplus &gt; $4 M from budget (enrolment and requests for contingency)</t>
  </si>
  <si>
    <t xml:space="preserve">forecasting/reporting models, monitoring processes, </t>
  </si>
  <si>
    <t xml:space="preserve">training </t>
  </si>
  <si>
    <t>consultation with deans and RO for enrolment levels</t>
  </si>
  <si>
    <t>contingency</t>
  </si>
  <si>
    <t>1 - testing and modifications to forecasting models</t>
  </si>
  <si>
    <t>Budget services</t>
  </si>
  <si>
    <t>annually</t>
  </si>
  <si>
    <t xml:space="preserve">2 - targeted training </t>
  </si>
  <si>
    <t>3 - modify tools where it has been observed they are not understood and not being used properly</t>
  </si>
  <si>
    <t>4. - enhance project management tools for robust forecast where capital or space renovations required</t>
  </si>
  <si>
    <t>Director PRD</t>
  </si>
  <si>
    <t xml:space="preserve">staff time within Budget Services </t>
  </si>
  <si>
    <t>Oct 19 2017 / May 30/19</t>
  </si>
  <si>
    <t>BB</t>
  </si>
  <si>
    <t>modified controls</t>
  </si>
  <si>
    <t>reviewed with no change</t>
  </si>
  <si>
    <t>Capital assets subledger in excel spreadsheet for recording of financial impact only
 We do not use asset management module of our Enterprise database
No tagging of assets at time of purchase  (i.e. tie to PO receiving process)  although assets are tagged in some areas
Asset inventory decentralized and incomplete
No annual inventory taking policy
Capital asset policy on $5,000 items which approval to purchase controlled centrally
smaller items expensed annually purchased from local manager budget (not centrally controlled) 
No formal asset management, life cycle, maintenance schedules in place</t>
  </si>
  <si>
    <t>FI5</t>
  </si>
  <si>
    <t>Asset Management/Aging Infrastructure</t>
  </si>
  <si>
    <t xml:space="preserve">Staff, students with access to assets (over use, misuse, theft)
Lack of policy on inventory controls 
</t>
  </si>
  <si>
    <t xml:space="preserve">Capital planning committee reviews and recommends funding on prioritized basis to approve annual purchases of assets.  Committee also ensures key departments have sound asset planning and replacement strategies in place.
Asset tags in decentralized systems
Delegation of authority - managers approve large purchase, review visa for small purchases
</t>
  </si>
  <si>
    <t>Implement centralized asset management system</t>
  </si>
  <si>
    <t>Asset inventory policy</t>
  </si>
  <si>
    <t>Do nothing</t>
  </si>
  <si>
    <t>reject</t>
  </si>
  <si>
    <t>1. Endorsement of college leaders to proceed with asset management planning framework (commitment in college business plan)</t>
  </si>
  <si>
    <t>Brian Baker</t>
  </si>
  <si>
    <t>complete (19/20 business plan objective)</t>
  </si>
  <si>
    <t>2 - Development of Project and project Team</t>
  </si>
  <si>
    <t>A. Sims</t>
  </si>
  <si>
    <t>3. -Development of Framework and Tool(s) for use within Fleming College clearly articulating accountability for repair/maintenance of college assets</t>
  </si>
  <si>
    <t>Project Team</t>
  </si>
  <si>
    <t xml:space="preserve">pending project planning </t>
  </si>
  <si>
    <t>4  Develop training plan and training our staff</t>
  </si>
  <si>
    <t>5. Produce initial 3-5 year rolling capital asset plan and process to keep plan ongoing</t>
  </si>
  <si>
    <t>6 Link capital asset planning with efforts of Advancement office for securing college donors</t>
  </si>
  <si>
    <t>Advancement Office</t>
  </si>
  <si>
    <t>staffing, Capital asset management expertise</t>
  </si>
  <si>
    <t>Oct 19 2017 / May 31, 19</t>
  </si>
  <si>
    <t>March 16/18</t>
  </si>
  <si>
    <t>Risk name added aging infra (merger of IT risk)</t>
  </si>
  <si>
    <t>adjusted scoring</t>
  </si>
  <si>
    <t>Review with no change</t>
  </si>
  <si>
    <t>Economic Development and Enrolment</t>
  </si>
  <si>
    <t>Failure to meet enrolment targets</t>
  </si>
  <si>
    <t>FI6</t>
  </si>
  <si>
    <t xml:space="preserve">The risk of marketing and recruitment efforts not producing desired results which could result in declining domestic enrolment. </t>
  </si>
  <si>
    <t>Marketing Risk</t>
  </si>
  <si>
    <t>Lower applications, lower conversion rate, low response rates to marketing efforts</t>
  </si>
  <si>
    <t>Monitoring application and conversion rates by program</t>
  </si>
  <si>
    <t>Revise in-year marketing efforts</t>
  </si>
  <si>
    <t>New program launches (longer term)</t>
  </si>
  <si>
    <t>Enrolment Management team responses</t>
  </si>
  <si>
    <t>Conversion Team responses</t>
  </si>
  <si>
    <t>Tina Benincasa</t>
  </si>
  <si>
    <t xml:space="preserve"> insurance in place
cross college collaboration
expertise from AON
internal college collaboration
no overriding insurance policy
process procedure for identifying insurance needs is informal</t>
  </si>
  <si>
    <t>good</t>
  </si>
  <si>
    <t>FI8</t>
  </si>
  <si>
    <t>Risk of inadequate insurance may result in financial loss.</t>
  </si>
  <si>
    <t>Adequacy of Insurance coverage</t>
  </si>
  <si>
    <t>students, staff, visitors, general public,  road conditions, walkway conditions,  external contractors on site. Lawsuits</t>
  </si>
  <si>
    <t>The College is a member of a system-wide consortium to ensure appropriate coverage is in place.  Aon insurance providers are used for expert advice tied to purchasing and finance processes for awareness of acquisitions requiring insurance</t>
  </si>
  <si>
    <t>TB</t>
  </si>
  <si>
    <t>corporate services review</t>
  </si>
  <si>
    <t xml:space="preserve">College Capital Projects have a tendency to encounter scope creep - increasing in size and complexity, placing pressure on timelines, budgets, operations and often space constraints.  Within the college we are often faced with a variety of stakeholders, with competing agendas, which makes it all the more important to have clearly established goals.  Scope creep on one project impacts limited resources available for all other projects. </t>
  </si>
  <si>
    <t>FI9</t>
  </si>
  <si>
    <t xml:space="preserve">The risk that capital projects have the tendency to creep beyond the original intent of the project concept,  which will result in the project success being diluted which causes negative financial impact and in many cases poorer quality results. </t>
  </si>
  <si>
    <t xml:space="preserve">Capital Project  Scope Creep </t>
  </si>
  <si>
    <t xml:space="preserve">Lack of clear goals - Project team needs to work with Sponsors and stakeholders need to determine inclusions, as well as, exclusions.
Lack of College wide standard tools and templates that all stakeholders and sponsors use to guide the process.
A greater understanding by stakeholders/sponsors on the impact of scope creep. </t>
  </si>
  <si>
    <t xml:space="preserve">Strong Project Management processes - eg:  use of Project Charter that is created by Project Team, signed off by Project Sponsors and regular reporting/tracking of project progress, scope and budget </t>
  </si>
  <si>
    <t>Newly hired staff and new process and procedures have helped to mitigate higher risk we once saw here.</t>
  </si>
  <si>
    <t>Creation of college wide tools for effective PM</t>
  </si>
  <si>
    <t xml:space="preserve">Creation of PM training for all involved in projects to set guidelines how to work through scope etc. </t>
  </si>
  <si>
    <t>1. - Hired PM in PRD (Gareth Nelmes)</t>
  </si>
  <si>
    <t xml:space="preserve">2 - Realigned PRD to include small projects manager (Mike P) </t>
  </si>
  <si>
    <t>3. -Created standard project charter forms for use in projects</t>
  </si>
  <si>
    <t>Manager, Capital Projects</t>
  </si>
  <si>
    <t>4. -Starting to create project flow training matrix, TBC by Mar-19</t>
  </si>
  <si>
    <t xml:space="preserve">5 -Roll out small project request process/templates to stakeholders- </t>
  </si>
  <si>
    <t xml:space="preserve">6 -Implement formal sign off and project intent by project sponsor </t>
  </si>
  <si>
    <t>Terry Williams</t>
  </si>
  <si>
    <t>Nov 1/ 2017/  June 2019</t>
  </si>
  <si>
    <t>revised controls</t>
  </si>
  <si>
    <t>reviewed with minor edits</t>
  </si>
  <si>
    <t>Corporate Services review with edit to action plan</t>
  </si>
  <si>
    <t>Director Finance</t>
  </si>
  <si>
    <t>- fraud is a risk because it can result in loss of funds and reputational risk
- College only has 24 hours to identify if a fraudulent cheque cleared our bank or we are liable 
- the College is looking into implementing EFT for all vendors and then students, which will increase the requirement to validate the initial banking information for vendors and students and subsequent changes, if not we could be paying the incorrect vendor, resulting in a liability to the college
- a number of cheques are issued to students for refunds and bursaries so our banking information is distributed widely, which puts the college at a higher risk for bank fraud.</t>
  </si>
  <si>
    <t>FI10</t>
  </si>
  <si>
    <t>The risk of financial fraud occurring resulting in significant financial loss and potential reputational damage.</t>
  </si>
  <si>
    <t>Financial Fraud</t>
  </si>
  <si>
    <t>-  financial staff not following policy and procedures
-  perception that there is sufficient cash flow at public institutions to cover fraudulent payments
-  perception that we are an easy target and bank has informed us there is a higher probability of being a target
- current and common area of criminal activity
- ERP user access inadvertent changes that result in ability for fraudulent vendor set up</t>
  </si>
  <si>
    <t>-  Purchased a payee match service from RBC to identify cheques that do not match the file of cheques issued
-  when banking information will be set up for EFT,  will verbally confirm void chq details with vendor
- any changes to the banking information for wire payments currently is confirmed with the vendor
-  segregation of duties built into the ERP requiring one employee to enter data and a second to check.</t>
  </si>
  <si>
    <t>1.  Train staff setting up or changing banking information and require a secondary approval by manger to review documentation</t>
  </si>
  <si>
    <t>2.  Reduce as much as possible or eliminate cheques</t>
  </si>
  <si>
    <t>3.  ERP annual user access audit to confirm ongoing segregation of duties regarding vendor set up</t>
  </si>
  <si>
    <t>1. - EFT for students to reduce cheques further</t>
  </si>
  <si>
    <t>Business Analyst</t>
  </si>
  <si>
    <t>2019/20</t>
  </si>
  <si>
    <t>2. -  ERP user access annual audit</t>
  </si>
  <si>
    <t>Annually beginning 2018/19</t>
  </si>
  <si>
    <t>IT, Finance, RO</t>
  </si>
  <si>
    <t>EFT, project plan and at each phase, (bursaries and student refunds) and annual ERP user audit</t>
  </si>
  <si>
    <t xml:space="preserve">-  the College has experienced considerable growth in international activity, which is higher risk reputational and financially than domestic activity as validated through discussions with our auditors
- using agents to represent the College does not allow the College to control the information provided or the activity we are paying for internationally.
- risk to meeting Canadian best practices regarding documentation standards to support payment, such as ensuring the vendor is valid, there is not an equivalent to the HST # and to ensure the services were received.
- no agreement between Centennial &amp; Fleming in relation to international recruitment could result in reputational risk as well as legal liability </t>
  </si>
  <si>
    <t>FI11</t>
  </si>
  <si>
    <t>The international payments for services not received is a risk as documentation is more difficult to obtain and not always available to support the payments.</t>
  </si>
  <si>
    <t>International Vendor Procurement and Payments</t>
  </si>
  <si>
    <t>-  financial staff (including purchasing) are not able to following regular process to support payments due to the environment
-  there is limited segregation of duties as the Executive Director, International is the main contact, difficult for others to be able to independently corroborate the facts.
- the bank will reject an international payment to a vendor if the name of the vendor does not match the name of the bank account, but we understand it is easy to set up a bank account in some countries without proper support for the name.</t>
  </si>
  <si>
    <t xml:space="preserve">- the Executive Director, International approves that the service or good was received and the VP Academic approves Centennial payments without the normal documentation
-  the wires always include the name on the invoice and if it does not match at the bank IT is rejected
-  the auditors review some International transactions annually to provide additional assurance
- Finance looks for reasonable evidence that the company is valid and verifies salaries of recruiters through Centennial employment agreements </t>
  </si>
  <si>
    <t>Loss of Centennial expertise….</t>
  </si>
  <si>
    <t>1.  More involvement of Fleming staff in International department that would allow for more segregation of duties</t>
  </si>
  <si>
    <t>2.  Enter into an agreement with Centennial</t>
  </si>
  <si>
    <t>1. - n/a</t>
  </si>
  <si>
    <t>n/a</t>
  </si>
  <si>
    <t xml:space="preserve">reviewed no change </t>
  </si>
  <si>
    <t>Failure to meet fundraising targets could impact capital projects or student support initiatives.</t>
  </si>
  <si>
    <t>FI13</t>
  </si>
  <si>
    <t>Fundraising efforts fail to meet targets resulting in a shortfall in funding for projects and/or requirement to use college operating funds to meet the college objectives</t>
  </si>
  <si>
    <t>Fundraising Risk</t>
  </si>
  <si>
    <t>Lack of response from major donor prospects - competition from other campaigns</t>
  </si>
  <si>
    <t>Management of prospect database, key prospect plans, outreach plans.</t>
  </si>
  <si>
    <t>Likelihood has been lowered as no large capital campaigns are currently underway. Will resume in 2020.</t>
  </si>
  <si>
    <t>Revise campaign strategies and tactics</t>
  </si>
  <si>
    <t>Revise campaign tactics</t>
  </si>
  <si>
    <t>Commit additional resources</t>
  </si>
  <si>
    <t>Nov 1 - 2017</t>
  </si>
  <si>
    <t>Reviewed and updated SMT</t>
  </si>
  <si>
    <t>update Drew</t>
  </si>
  <si>
    <t>The college maintains has a significant budget for online database collections to support and supplement the college curriculum. These vendors are based in the US and are paid in US dollars. We do not have control over the prices changed nor do we have control of the exchange rate. The College has a limited budget for online resources and currently has, compared with other colleges of a similar size, a smaller number of resources to support students.</t>
  </si>
  <si>
    <t xml:space="preserve">The risk of a high US dollar relative to the CDN dollar may lead to the elimination of key online e-resources or sacrifices in other budget areas. </t>
  </si>
  <si>
    <t>Online (US-based) resources</t>
  </si>
  <si>
    <t>Changes in the strength of the Canadian dollar due to complex geopolitical circumstances
Changes in the costs related to online resources due to changes in the external environment (e.g., changes in the publishing industry due to a variety of factors including the advent of the internet and the amount of information available freely online)</t>
  </si>
  <si>
    <t xml:space="preserve">Monitoring exchange rate and database prices and reacting in-year and making adjustments when possible from year-to-year to offset cost increases. </t>
  </si>
  <si>
    <t>Witnessing spikes in exchange rates  happens every year.</t>
  </si>
  <si>
    <t>VP Finance and Admin</t>
  </si>
  <si>
    <t xml:space="preserve">- The College has an increasing number of construction projects that are complex and on tight funding timelines 
'-  As projects proceed there are occasionally change orders due to unforeseen situations which can impact a contractor's schedule (ie cause delays) and/or the project's budget materially.  
</t>
  </si>
  <si>
    <t>new observations?</t>
  </si>
  <si>
    <t>FI15</t>
  </si>
  <si>
    <t>Risk that large complex capital projects may incur cost over runs and project delays due to tight scheduling and site conditions, which could result in budget short falls, contractor legal or delay claims and loss of college reputation</t>
  </si>
  <si>
    <t>Construction Project Cost Over-runs and Delay Claims</t>
  </si>
  <si>
    <t>should we now just combine this with OP3?</t>
  </si>
  <si>
    <t>- when renovations are part of the project, there is risk as the building are old and it is unknown what will be uncovered as the project proceeds
-  as the project progresses it is common for site conditions to be uncovered that could  not have been identified; or were missed by architects and engineers; this opens the door for cost overruns and litigation depending on magnitude and type of item</t>
  </si>
  <si>
    <t>- Strong project management training and monitoring/reporting/controls have been implemented at the College
'-  The college endeavours to engage highly qualified architects, consulting engineers, code consultants and key building trade contractors to minimize this risk</t>
  </si>
  <si>
    <t>is likelihood any lower as we do not have major capital project currently</t>
  </si>
  <si>
    <t>Elite delay claim resolved</t>
  </si>
  <si>
    <t>required if target &lt; score</t>
  </si>
  <si>
    <t>review with no change</t>
  </si>
  <si>
    <t>May 31. 2019</t>
  </si>
  <si>
    <t xml:space="preserve"> Sue Kloosterman/Drew Van Parys</t>
  </si>
  <si>
    <t>Failure to meet enrolment targets,  declining domestic student demographics, applications and confirmations,  change in international policies and targets</t>
  </si>
  <si>
    <t>Risk that declining domestic markets and volatile international market will result in decline in overall college enrolments creating a reduction in revenues with impact on overall financial health of the college.</t>
  </si>
  <si>
    <t>Enrolment Risk</t>
  </si>
  <si>
    <t>1. -  Long term strategic enrolment plan</t>
  </si>
  <si>
    <t>Strategic Enrolment Committee</t>
  </si>
  <si>
    <t>19/20</t>
  </si>
  <si>
    <t>2. - Enhanced Conversion Activities</t>
  </si>
  <si>
    <t>Marketing/Conversion Team</t>
  </si>
  <si>
    <t xml:space="preserve">3. New marketing campaign in-market </t>
  </si>
  <si>
    <t xml:space="preserve">Marketing </t>
  </si>
  <si>
    <t>In-market now through to Sept. 2019</t>
  </si>
  <si>
    <t>4 - Soft launch new programs</t>
  </si>
  <si>
    <t>New Program Development</t>
  </si>
  <si>
    <t>Spring/Summer 2019</t>
  </si>
  <si>
    <t xml:space="preserve">In-budget for 2019-20 </t>
  </si>
  <si>
    <t>Angie Sims/Drew Van Parys</t>
  </si>
  <si>
    <t>Reviewed Sue K and Drew</t>
  </si>
  <si>
    <t>The deductible for insurance claims has risen to $50k from $15k (2018),( $5k, 2017)</t>
  </si>
  <si>
    <t>The risk in this increase in deductibles could mean financial planning unawareness as claims are hard to predict.  The college would have to put out the first $50k in GL claims and first $25K in property claims.  Most claims don't reach these amounts so we are basically self insuring the college for loss in claims/liabilities</t>
  </si>
  <si>
    <t>Insurance Deductibles increase</t>
  </si>
  <si>
    <t xml:space="preserve"> slips and falls / other occasions where someone might sue the college - GL
property damage 
unpredictable as we never know when claims will arise out of liabilities to the college</t>
  </si>
  <si>
    <t>Mitigate risks as best as possible so the college does not incur claims  eg prevent slips and falls, etc/ maintain proper property maintenance</t>
  </si>
  <si>
    <t>likelihood of claims are low, however if one or two should occur, the financial impact could be very high</t>
  </si>
  <si>
    <t xml:space="preserve">Implement Risk Mitigation </t>
  </si>
  <si>
    <t xml:space="preserve">1. </t>
  </si>
  <si>
    <t>April 3/19</t>
  </si>
  <si>
    <t>Students may be unhappy with the accommodations and/or service provided
Expectations may be unrealistic
This could be a HR complaint
It is also non-compliant with AODA
Examples may include: lack of resources (interpreters, note takers etc. etc.), mental health retro accommodation process
Volume of requests may exceed our capacity for a timely response</t>
  </si>
  <si>
    <t>OP1</t>
  </si>
  <si>
    <t>Risk of Human Rights complaints escalation to the OHRC from students - Tribunal resulting in  impact to reputation, legal/regulatory, financial and operational</t>
  </si>
  <si>
    <t>Student Human Rights Complaints to OHRC Tribunal</t>
  </si>
  <si>
    <t>Students, parents, supporters/advocates</t>
  </si>
  <si>
    <t xml:space="preserve">Services offered through Counselling and Accessibility Services
Clearly communicated processes and services
Good accommodation documentation
Qualified practitioners
</t>
  </si>
  <si>
    <t>occurring occasionally but not in most circumstances,  consequence while could be significant - in most cases is cleared through tribunal before getting there.</t>
  </si>
  <si>
    <t>ongoing monitoring of services, policies, processes</t>
  </si>
  <si>
    <t>ensuring clear communication to students of the above</t>
  </si>
  <si>
    <t>creation of accessibility counsellors</t>
  </si>
  <si>
    <t>Annual review</t>
  </si>
  <si>
    <t>Red K.</t>
  </si>
  <si>
    <t xml:space="preserve"> We have created dedicated Accessibility counsellor roles</t>
  </si>
  <si>
    <t>Red K</t>
  </si>
  <si>
    <t>Creation of College Accommodation Committee. Presently developing Terms of Reference and Operating Procedures.</t>
  </si>
  <si>
    <t>Pilot scheduled to begin fall 2019</t>
  </si>
  <si>
    <t>Faculty Release time</t>
  </si>
  <si>
    <t>Increased capital funding is coming to the College in the next several years, particularly intended for retrofitting and renovating existing facilities/spaces, with significant operations/academic delivery impact/disruption and on relatively tight timelines.
Achieving project completion/timing is becoming increasingly challenging on recent/current (SIF) projects without cutting corners/taking risks on proper procurement or contract management practices.
Increasing stress levels on core departmental teams/leaders, increasing risk of burnout and interpersonal relationship issues. 
Insufficient amount of skilled resources/staffing challenges in Physical Resources and Procurement departments, as well as some key 'partner/proponent' departments increasing the risk of large capital project failure due to inappropriate or unrealistic solutions/designs;  or losing funding mid project due to missed deadlines;  or increased vulnerability to contractor lawsuits;  or legal challenges due to weakened controls/project management, documentation...</t>
  </si>
  <si>
    <t>OP3</t>
  </si>
  <si>
    <t>The risk that we do not have adequate resource capacity (particularly in PRD and Procurement departments) to successfully execute large, complex projects when funding opportunities are available (this is likely to increase in frequency given the extent of deferred maintenance and Governments' infrastructure priorities).  This significantly increases the reputational, financial and legal risk exposure to the College.</t>
  </si>
  <si>
    <t>Capacity for Successfully Completing Large Capital Projects</t>
  </si>
  <si>
    <t>Government funding programs are increasingly placing short proposal development turnaround and project completion requirements
 Government procurement directive and international trade treaties are constantly increasing complexity of technical/competitive processes/requirements
Increasing government documentation requirements (particularly supplementary conditions to enable Ministry of Finance S28 approvals) creating very complex tender documents/processes
Legal/contract management approvals/processes/signoffs/documentation requirements must be followed for proper due diligence and internal controls</t>
  </si>
  <si>
    <t>Segregation of duties, eg: multi-level approval/signoff documents/processes, regular review of large dollar variances/change orders etc. 
Review of documentation by finance team, and validation of budgets/reporting summary</t>
  </si>
  <si>
    <t>New staff have added capacity to projects, however due to nature of projects with funding and reputation in community consequence could be major</t>
  </si>
  <si>
    <t>6</t>
  </si>
  <si>
    <t xml:space="preserve">increase staffing in PR with strong project management and technical expertise </t>
  </si>
  <si>
    <t>increase staffing in Procurement department</t>
  </si>
  <si>
    <t>seek sector-wide contract / collaborative procurement opportunities</t>
  </si>
  <si>
    <t>ensure succession plans exist in PR and Procurement depts.</t>
  </si>
  <si>
    <t>1. - Hire new PR Project manager position</t>
  </si>
  <si>
    <t>PR Director</t>
  </si>
  <si>
    <t>2. - Hire 1-2 additional staff in Procurement Department</t>
  </si>
  <si>
    <t>Director, Procurement</t>
  </si>
  <si>
    <t>3. -  Succession Plans developed</t>
  </si>
  <si>
    <t>Directors PR and Procure.</t>
  </si>
  <si>
    <t>4. - Hired PM in PRD (Gareth Nelmes)</t>
  </si>
  <si>
    <t xml:space="preserve">5 - Realigned PRD to include small projects manager (Mike P) </t>
  </si>
  <si>
    <t>6 - Enhance college planning - use of master planning and multi-year plans</t>
  </si>
  <si>
    <t>VP - corporate services</t>
  </si>
  <si>
    <t>2019-2020</t>
  </si>
  <si>
    <t>Project Management expertise ( great use of/consideration for contracted PM's &amp; architect contracts)</t>
  </si>
  <si>
    <t>project management rigor in reporting and tracking</t>
  </si>
  <si>
    <t>Corporate Services Review</t>
  </si>
  <si>
    <t>The college currently does not have a Master Emergency Management plan. This plan would be beneficial as it establishes roles, responsibilities and communication channels in a variety of emergency scenarios.  Emergency procedures are in place for the more common scenarios, however there is not currently a  higher level plan for broader emergencies such as major fire, floods, extended power failure..etc..</t>
  </si>
  <si>
    <t>any change?</t>
  </si>
  <si>
    <t>OP4</t>
  </si>
  <si>
    <t>The risk that a Master Emergency Management plan does not exist for a major fire, floods, extended power failure, etc, which will in the event of a major emergency result in increased damage to the facilities and the recovery time will be extended due to the lack of a planned recovery response procedure.</t>
  </si>
  <si>
    <t>Master Emergency Management Plan</t>
  </si>
  <si>
    <t xml:space="preserve">Three major groups    
Manmade -such as major infrastructure  failures, Terrorism 
Natural Disasters - Fire, Floods, Hurricane, Ice Storms 
Health Emergencies - Pandemics  </t>
  </si>
  <si>
    <t xml:space="preserve">We currently have emergency procedures in place and documented for power outage, lockdowns, First Aid and Fire Response. We also have a College Closure protocol for incidents such as inclement weather.  We currently have a communication protocol within PRD Management that links to SMT. PRD has implemented Fleming Safe App as a communicate tool. </t>
  </si>
  <si>
    <t xml:space="preserve">Put resources toward developing a Master Emergency Management plan </t>
  </si>
  <si>
    <t xml:space="preserve">1. -In development, more information to follow </t>
  </si>
  <si>
    <t>Director, PRD</t>
  </si>
  <si>
    <t>2. -Establish resources toward developing a Master Emergency Management plan</t>
  </si>
  <si>
    <t>PRD</t>
  </si>
  <si>
    <t>3. -Onboarding of a College Emergency Planning Coordinator</t>
  </si>
  <si>
    <t>4. - Review/adoption of COSEP (Colleges Ontario Security &amp; Emergency Planning Committee) emergency planning toolkit.</t>
  </si>
  <si>
    <t>5 -Development of an EP communication matrix for SMT and other identified key stakeholders.</t>
  </si>
  <si>
    <t>01/11/2017  June 2019</t>
  </si>
  <si>
    <t>action plan developed</t>
  </si>
  <si>
    <t xml:space="preserve">The high dollar value and high number of contracts and suppliers at the college represents a risk in overspending or in poor performance without formal contract compliance management and supplier management being in place. The Broader Public Sector Procurement Directive also legislates that formal contract management and supplier performance management take place to ensure that contracts are managed responsibly and effectively, ensuring value for money. The college and university procurement groups, including us,  have not been able to implement this due to lack of resources and so far lack of a high institutional priority to do so.  There is currently no formal or embedded management of contract compliance or supplier performance at either a centralized or decentralized level, and the majority of contracts are overseen decentral. </t>
  </si>
  <si>
    <t>The risk that little or no formal management of contract compliance exists may result in performance issues being addressed on an ad hoc basis (when Procurement is notified) or not at all.  This may result in overcharges, change orders, add ons. Supplier under-performance can be common without oversight and can result in additional cost to the College and can lead to sub standard results.</t>
  </si>
  <si>
    <t>Contract Compliance and Supplier Management</t>
  </si>
  <si>
    <t>Risks: 1. External suppliers are under contract with specific deliverables and pricing agreements for goods and services, but there are no formal reviews after Procurement contract award and handoff to the decentral area 2. Approximately 200-300 active contracts in play   3. Approx $30 million under spend annually   4. Risk is paying too much, paying for poor performance, renewing a contract without a performance review, awarding additional work to a poor performing supplier, lack of formal corrective action  Opportunity:  1. Opportunity to save money 2. Opportunity to improve current and future supplier contract performance. 3. Opportunity for standardizing performance management expectations</t>
  </si>
  <si>
    <t>1. Try to monitor the top X dollar value or number of contracts with existing Procurement resources where possible  2. Deal with supplier issues reactively in Procurement as they arise and document the corrective action in the cases when Procurement is advised  by decentral clients 3. Ensure deliverables and performance schedules are documented in the contract when possible 4. Monitor and manage the decentral contracts decentral by the local client department resources</t>
  </si>
  <si>
    <t>Implement software and resources to improve ability to manage</t>
  </si>
  <si>
    <t>Prioritize key high dollar value contracts</t>
  </si>
  <si>
    <t>Continue to deal with issues only as they arise</t>
  </si>
  <si>
    <t>Determine if the college would like to prioritize this to meet legislative rqmts and how much/how far to implement</t>
  </si>
  <si>
    <t>LJH/BB</t>
  </si>
  <si>
    <t>This decision and resourcing impacts next steps</t>
  </si>
  <si>
    <t>Purchase and implement supplier mgmt software and processes</t>
  </si>
  <si>
    <t xml:space="preserve">tbd - resource dependent </t>
  </si>
  <si>
    <t xml:space="preserve">Require formal contract review on all major contracts up for renewal </t>
  </si>
  <si>
    <t>Procurement/College clients</t>
  </si>
  <si>
    <t>tbd - resource dependent</t>
  </si>
  <si>
    <t>Add additional Procurement resourcing to manage critical contracts</t>
  </si>
  <si>
    <t>tbd</t>
  </si>
  <si>
    <t>Manage supplier performance decentral on decentral contracts</t>
  </si>
  <si>
    <t>College clients</t>
  </si>
  <si>
    <t>1. Contract Compliance/Supplier Management resources  2. Contract compliance and supplier management tools</t>
  </si>
  <si>
    <t>01/11/2017, update 06/11/2018,  05/30/2019</t>
  </si>
  <si>
    <t>reviewed with update</t>
  </si>
  <si>
    <t xml:space="preserve">Director, Academic Quality, Planning </t>
  </si>
  <si>
    <t xml:space="preserve">Current Planning Cycle -Turnover of academic leadership can cause risk to timely workloads for faculty.  Late workload processing adds time/pressure to academic scheduling which pushes student timetables back which causes risk to students.  Full time workloads must align with Collective Agreement articles. </t>
  </si>
  <si>
    <t>The risk of ineffective and/or lack of timely planning results in suboptimal student timetables and extensive manual changes to systems.  This causes extensive modifications and unsatisfactory  student experience</t>
  </si>
  <si>
    <t>Academic Planning Cycle</t>
  </si>
  <si>
    <t>Recent academic leadership hires and challenges finding contract faculty, budget constraints</t>
  </si>
  <si>
    <t xml:space="preserve">Academic Planning Cycle, CA, enrollment, system limitations,  bolt ons,  </t>
  </si>
  <si>
    <t>better curriculum review processes and timing</t>
  </si>
  <si>
    <t>Academic leadership meeting deadlines</t>
  </si>
  <si>
    <t>clearer accountabilities</t>
  </si>
  <si>
    <t>1. -review academic scheduling timelines</t>
  </si>
  <si>
    <t>Molly Westand, Tom Phillips, Roni Srdic, Sherry Taylor</t>
  </si>
  <si>
    <t>2. recruitment database for contract hires</t>
  </si>
  <si>
    <t>3. - set up Continuous Improvement committee team - short term</t>
  </si>
  <si>
    <t>4. - New Chair training</t>
  </si>
  <si>
    <t xml:space="preserve">Molly Westland </t>
  </si>
  <si>
    <t>completed.</t>
  </si>
  <si>
    <t>5 - Training for timetablers</t>
  </si>
  <si>
    <t>Time capacity for Chairs, System projects</t>
  </si>
  <si>
    <t>Sue Kloosterman</t>
  </si>
  <si>
    <t>reviewed</t>
  </si>
  <si>
    <t>is this corporate vs academic</t>
  </si>
  <si>
    <t>Enrollment qty increasing creating pressure on finite classrooms , new programs being added without consideration of existing resources (no offsetting sunsetting programs) dedicated space req by 'specialized' areas eliminates available space for scheduling, funding creates new programs that inserts and override existing space commitments , specialized needs (i.e. international prayer, medical lounge, aboriginal lounge, study space) take away classroom space, new employees through growth apply pressure on existing antiquated office allocations, applying space allocation standards is essential but sensitive and expensive, ergonomic standards (sit/stand, lighting, fresh air) require new layouts and space standards, IT requirements may change as a result of any space use change, finite space available and expensive to add, scheduling conflicts between post sec contract training con ed conference services administrative use create double bookings, concurrent use and empty rooms, not all scheduled space is used (no shows) leaving opportunities unused, collective agreement around teaching guidelines and restrictions put an added restriction of space usage</t>
  </si>
  <si>
    <t>The risk of ineffective use and allocation of academic space results in shortage of available teaching opportunities resulting in sub optimal learning experience, reputational risk, conflict within user groups, unnecessary modifications and lower student experience</t>
  </si>
  <si>
    <t>Space Utilization</t>
  </si>
  <si>
    <t>international programming want premium and specialized space, con ed want specialized and reserved space, collective agreement restrictions, limited space on hand, increased enrollment numbers, lack of integrated scheduling software and rules, no penalty for poor planning or no shows, faculty concurrent book space, admin services occupy classroom space, no funding for expansion of premises,</t>
  </si>
  <si>
    <t>College Space Committee in place, enterprise scheduling software being implemented, Space Committee Space Usage Guidelines in place, conference services office being created for off all campus users, 5 year space upgrade plans in process, schedules being posted on every classroom for transparency, tracking and centralized booking of all space in new software purchased in 2017</t>
  </si>
  <si>
    <t>reduced concurrent bookings..  No need to go to Saturdays</t>
  </si>
  <si>
    <t>Implement enterprise software</t>
  </si>
  <si>
    <t>centralize bookings</t>
  </si>
  <si>
    <t>eliminate held space for all users</t>
  </si>
  <si>
    <t>create accountability for mis use of resources</t>
  </si>
  <si>
    <t>1. -Infosylem procured as a corporate room booking tool</t>
  </si>
  <si>
    <t>Director, Physical resources</t>
  </si>
  <si>
    <t>2. -Customization and roll out of base software</t>
  </si>
  <si>
    <t>PRD/IT</t>
  </si>
  <si>
    <t>3. -Phase 3 (student self serve) to be rolled out</t>
  </si>
  <si>
    <t>4. -Training module to be designed</t>
  </si>
  <si>
    <t>5 -VP SE and VP AE will review 3 capital space plans and propose alignment</t>
  </si>
  <si>
    <t>6 -Program Efficacy Review underway to determine Sunsetting of Programs</t>
  </si>
  <si>
    <t>Director PMO</t>
  </si>
  <si>
    <t xml:space="preserve">space consultants </t>
  </si>
  <si>
    <t>reporting on space utilization.</t>
  </si>
  <si>
    <t>Terry Williams/Sue Kloosterman</t>
  </si>
  <si>
    <t>May 31/2019</t>
  </si>
  <si>
    <t>School Deans &amp; Athletics</t>
  </si>
  <si>
    <t>Students receive safety training in the Trade labs.
Nonetheless, there are accidents reported every semester.
One-third of new Trades students have no or little previous trade or shop experience
Fewer accidents were reported initially in KTTC- smaller classes with additional technologists was the norm but the ratios have changed due to costs
Many risky activities on campus - working with equipment
Lab activities
Chemical safety
Pathogen exposure (wildlife lab)
Climbing trees
High risk activities in certain programs
Have to do this to meet program requirements
Have good staff who understand the risks
Have students who do not always understand the risks
Risk to reputation could be high</t>
  </si>
  <si>
    <t>The risk of a major accident on campus which could result in serious injuries for student or staff, litigation, and/or reputational damage.</t>
  </si>
  <si>
    <t>Safety for students engaged in on campus activities from athletics to working in labs</t>
  </si>
  <si>
    <t xml:space="preserve">Lack of supervision
Tool/equipment  inexperience
Inherently dangerous activities in labs etc.
Too many students per faculty/staff
Physical conditions - not enough space, quality of work space
Student inexperience, lack of training
</t>
  </si>
  <si>
    <t xml:space="preserve">Students are given safety training before entering the labs-must pass modules to be admitted
Technologists have been empowered to give direction to students and remove students if not compliant- most felt only Faculty could do so
</t>
  </si>
  <si>
    <t>Serious injuries won't happen each year but are likely to occur more than once per decade. Given that these are serious injuries the risk seems to be higher with a localized safety risk, potential for localized negative media coverage, and the potential for sanctions, fines, or penalties if we are found to be at fault.</t>
  </si>
  <si>
    <t>Review of safety training in high risk labs/areas</t>
  </si>
  <si>
    <t>Training for techs around classroom management and safety</t>
  </si>
  <si>
    <t>1. - Each school conduct safety training review for their high risk labs</t>
  </si>
  <si>
    <t>Deans</t>
  </si>
  <si>
    <t>End of Fall 2019</t>
  </si>
  <si>
    <t>2. - Based on review results, targeted training for techs and faculty in high risk labs around classroom management for safety</t>
  </si>
  <si>
    <t>End of Spring 2020</t>
  </si>
  <si>
    <t>Brett Goodwin</t>
  </si>
  <si>
    <t>merged with various student safety issues raised</t>
  </si>
  <si>
    <t xml:space="preserve">modified scoring </t>
  </si>
  <si>
    <t>review with updates</t>
  </si>
  <si>
    <t>Brett G reviewed</t>
  </si>
  <si>
    <t>Two fish hatcheries (salmon, musky) can have large numbers of fish
Potential for systems failures to lead to large fish mortality events</t>
  </si>
  <si>
    <t>The risk of a major incident in the fish hatcheries which could result in substantial fish mortality events impacting learning opportunities, research and research partners, and potentially producing negative publicity for the school.</t>
  </si>
  <si>
    <t>Animal Welfare</t>
  </si>
  <si>
    <t>Potential for systems failures
Risk of working with living organisms (e.g., spread of disease)
Ability for the system to deteriorate quickly due to fish being kept at high densities (industry standard)</t>
  </si>
  <si>
    <t xml:space="preserve">Back-up systems/alarm systems
Appropriate staffing and on-call system
Active monitoring of animal health
Animal care committee oversight
</t>
  </si>
  <si>
    <t>1. - Addition of water system monitors in hatchery</t>
  </si>
  <si>
    <t>Aquaculture Staff</t>
  </si>
  <si>
    <t>Fall 2019</t>
  </si>
  <si>
    <t>Some parts already in place</t>
  </si>
  <si>
    <t>2. - Critical revision of hatchery operating procedures</t>
  </si>
  <si>
    <t>Process has started</t>
  </si>
  <si>
    <t xml:space="preserve">edit with updates </t>
  </si>
  <si>
    <t>edits to risk and mitigation plan</t>
  </si>
  <si>
    <t>look in relationship to academic material etc…</t>
  </si>
  <si>
    <t xml:space="preserve">The College is required until AODA to meet certain deadlines with respect to the ability to create accessible versions of Library material, including print, online, and multimedia content. </t>
  </si>
  <si>
    <t xml:space="preserve">Risk of  increased student demands for accessible  library resources and College requirement of needing to  provide an accessible format on demand in the near future may result in the College will be not compliant with legislation. </t>
  </si>
  <si>
    <t>Accessible material and accessibility</t>
  </si>
  <si>
    <t>AODA legislation coming into force.</t>
  </si>
  <si>
    <t xml:space="preserve">Opt-in to service coordinated by provincial Library consortium to facilitate the conversion of print resources. 
Promote use of service(s) to college community to encourage compliance 
Work with provincial library consortia working group to develop mechanism (LEAP) for assessing AODA compliance of e-resources. </t>
  </si>
  <si>
    <t>what other observations are in place that a support a likelihood of 4 re increased demand?</t>
  </si>
  <si>
    <t>committee discussion required</t>
  </si>
  <si>
    <t>School Deans</t>
  </si>
  <si>
    <r>
      <t xml:space="preserve">Field trips have students in the field doing potentially risky activities (chain saws, boats, etc.)
Travel has risks
Risks are increased due to distance/travel to health care
Major event has large reputational risk
Field trips are a defining aspect of </t>
    </r>
    <r>
      <rPr>
        <sz val="10"/>
        <color rgb="FFFF0000"/>
        <rFont val="Calibri"/>
        <family val="2"/>
        <scheme val="minor"/>
      </rPr>
      <t>SENRS</t>
    </r>
    <r>
      <rPr>
        <sz val="10"/>
        <color theme="1"/>
        <rFont val="Calibri"/>
        <family val="2"/>
        <scheme val="minor"/>
      </rPr>
      <t xml:space="preserve"> program delivery (differentiation)</t>
    </r>
  </si>
  <si>
    <t>The risk of a major accident  which could result in student, staff or third parties injuries including death, litigation, and/or reputational damage.</t>
  </si>
  <si>
    <r>
      <t xml:space="preserve">Safety for students engaged in activities </t>
    </r>
    <r>
      <rPr>
        <sz val="10"/>
        <color rgb="FFFF0000"/>
        <rFont val="Calibri"/>
        <family val="2"/>
        <scheme val="minor"/>
      </rPr>
      <t xml:space="preserve">off campus potentially </t>
    </r>
    <r>
      <rPr>
        <sz val="10"/>
        <color theme="1"/>
        <rFont val="Calibri"/>
        <family val="2"/>
        <scheme val="minor"/>
      </rPr>
      <t xml:space="preserve">with </t>
    </r>
    <r>
      <rPr>
        <strike/>
        <sz val="10"/>
        <color rgb="FFFF0000"/>
        <rFont val="Calibri"/>
        <family val="2"/>
        <scheme val="minor"/>
      </rPr>
      <t>the</t>
    </r>
    <r>
      <rPr>
        <sz val="10"/>
        <color theme="1"/>
        <rFont val="Calibri"/>
        <family val="2"/>
        <scheme val="minor"/>
      </rPr>
      <t xml:space="preserve"> public</t>
    </r>
    <r>
      <rPr>
        <strike/>
        <sz val="10"/>
        <color rgb="FFFF0000"/>
        <rFont val="Calibri"/>
        <family val="2"/>
        <scheme val="minor"/>
      </rPr>
      <t>s</t>
    </r>
    <r>
      <rPr>
        <sz val="10"/>
        <color theme="1"/>
        <rFont val="Calibri"/>
        <family val="2"/>
        <scheme val="minor"/>
      </rPr>
      <t xml:space="preserve"> involvement </t>
    </r>
  </si>
  <si>
    <t>Travel risks (weather, road-conditions, local)
Activity in the field - chain-saws, boats
Weather conditions
Too many students per faculty/staff
Remoteness of location
Student inexperience in the field or with the task</t>
  </si>
  <si>
    <t>Safety training
Pre-trip training on tasks
Trip planning process (may not be in place)
Emergency plans</t>
  </si>
  <si>
    <t>Serious injuries won't happen each year but are likely to occur more than once per decade (based on close calls, previous incidents, and incidents other institutions have experienced). Given that these are serious injuries the consequences need to include potential for localized negative media coverage and moderate impact to reputation, and the potential for sanctions, fines, or penalties if we are found to be at fault.</t>
  </si>
  <si>
    <t>Develop field trip planning and documenting process</t>
  </si>
  <si>
    <t>1. - Develop standardized field trip planning process</t>
  </si>
  <si>
    <t>SENRS Dean</t>
  </si>
  <si>
    <t>2. - For all programs with off-campus field trips institute a safety debrief each year</t>
  </si>
  <si>
    <t>First one Spring 2020</t>
  </si>
  <si>
    <t>Collaboration with Security and Student Rights and Responsibilities (for student mental health supports)</t>
  </si>
  <si>
    <t>risks revised and mitigation plan added</t>
  </si>
  <si>
    <t>Brent Wootton</t>
  </si>
  <si>
    <t>Research activities that involve human pathogens (e.g., E. coli) occur on campus
Teaching activities that involve student exposure to potential human pathogens (e.g., rabies in wildlife species, or contact with other people during training like in massage)
Transmission of these pathogens to staff or students would be negative for their health - potentially with long-term health effects including the potential for mortality
Tri-council requires a functioning Institutional Biosafety Committee (IBC) to address these issues and to allow Fleming to be eligible for tri-council funding</t>
  </si>
  <si>
    <t>The risk of harm to students, employees, visitors, contractors, emergency responders, and others from biological agents defined as any microorganism (including bacteria, viruses, parasites, prions), plants or animals including their by-products which may be able to provoke any infection, allergy or toxicity in humans, animals or plants.</t>
  </si>
  <si>
    <t>Biohazards</t>
  </si>
  <si>
    <t>Teaching labs that work with a known and present pathogen (likely not happening)
Teaching labs that work with material that could potentially house a pathogen (e.g., work with waste water, work with wildlife either dead or alive)
Training environments that involve the potential for human to human transmission of pathogens (e.g., massage training)
Research projects that work with a known and present pathogen (e.g., testing on E. coli)
Research projects that work with material that could potentially house a pathogen (e.g., work with waste water, Forensics program)</t>
  </si>
  <si>
    <t>Biohazards are considered exceptional and high impact risks that require separate and specific control measures (from routine Health and Safety controls). The College has an Institutional Biosafety Committee (IBC) that will implement a biorisk management process.</t>
  </si>
  <si>
    <t xml:space="preserve">Biohazards are well known and understood by areas of the College that experience them. 
Post-secondary programs incorporate health and safety into curriculum and other areas such as Applied Research or PRD have well established health and safety practices and protocols. The likelihood of an infection or adverse health effect is therefore scored as a 2 given the mitigation measures that are in place. 
The impact, however, of an adverse health impact should one occur has the potential to have a high impact given the micro-organisms involved so the score is therefore a 5. 
</t>
  </si>
  <si>
    <t>1. -Create an inventory all activities in the College that expose employees or students to biohazards</t>
  </si>
  <si>
    <t>Institutional Biosafety Committee</t>
  </si>
  <si>
    <t>Commence Sept 2018/ complete</t>
  </si>
  <si>
    <t>2. -Create an inventory of all locations in the College where exposure to biohazards may take place</t>
  </si>
  <si>
    <t>3. -Create an inventory of Risk Groups according to Biological Agent Database in the PHAC Biosecurity Portal</t>
  </si>
  <si>
    <t>4. -Review Biohazards inventory by SMT and leaders for completeness</t>
  </si>
  <si>
    <t>SMT and Leaders</t>
  </si>
  <si>
    <t>Summer 2019</t>
  </si>
  <si>
    <t>5 - Compile inventory of Mitigation Measures for identified biohazards</t>
  </si>
  <si>
    <t>Fall Semester 2019</t>
  </si>
  <si>
    <t>VP Economic …   (international office strat. Plan)  vs Academic?  SMT discussion</t>
  </si>
  <si>
    <t>We currently have a number of student trips that are either out of province or out of country
Expect the number of trips to grow due to increasing interest in programs, stated goals in strat plan, and initiatives in the International Office
Such trips come with inherent risk from as minor as travel delays to major political unrest in a foreign country
Distance can make standard risk (e.g., injury, illness) more difficult for the institution to respond to
Travel insurance would play a key role here but not sure all students have appropriate travel insurance
There are no standard policies or procedures covering student trips</t>
  </si>
  <si>
    <t>Operational (Includes Info. Tech)</t>
  </si>
  <si>
    <t>A risk of negative consequences on a student field trip which could result in student dissatisfaction, financial costs to the College to attend to the negative event, and possibly reputational loss if the negative event and lack of preparation were to make it into the media.</t>
  </si>
  <si>
    <t>Student trips out of province or abroad</t>
  </si>
  <si>
    <t>Long distance from College
Student activities on trips can have components of risk (e.g., wilderness activities)
Student behaviors on trips (e.g., drinking) can elevate risk of an incident happening
Travel comes with risk (bus accident, plane accident)
Political climate of location may change - disrupting event</t>
  </si>
  <si>
    <t>Appropriate travel insurance for students
Itinerary logged at appropriate level of the College
Risk assessment prior to committing to a trip</t>
  </si>
  <si>
    <t>While the likelihood should be around a 2 (once in a decade event), given we don't have any consistent approaches across the College I've started at a 3 to reflect that. I placed the consequence at a 3 as that incorporated the idea of localized safety risk (which would apply to the students and staff on the trip).</t>
  </si>
  <si>
    <t>College-wide procedures around out of province or country field trips</t>
  </si>
  <si>
    <t>Risk analysis before trips are committed to</t>
  </si>
  <si>
    <t>Insurance and waivers</t>
  </si>
  <si>
    <t>OP20</t>
  </si>
  <si>
    <t>ST1</t>
  </si>
  <si>
    <t>ST7</t>
  </si>
  <si>
    <t>ST17</t>
  </si>
  <si>
    <t>EE3</t>
  </si>
  <si>
    <t>FI18</t>
  </si>
  <si>
    <t>OP16</t>
  </si>
  <si>
    <t>OP19</t>
  </si>
  <si>
    <t>OP14</t>
  </si>
  <si>
    <t>OP15</t>
  </si>
  <si>
    <t>OP17</t>
  </si>
  <si>
    <t>OP6</t>
  </si>
  <si>
    <t>ST9</t>
  </si>
  <si>
    <t>OP5</t>
  </si>
  <si>
    <t>FI1</t>
  </si>
  <si>
    <t>EE4</t>
  </si>
  <si>
    <t>LG1</t>
  </si>
  <si>
    <t>FI19</t>
  </si>
  <si>
    <t>OP7</t>
  </si>
  <si>
    <t>ST18</t>
  </si>
  <si>
    <t>FI14</t>
  </si>
  <si>
    <t>ST6</t>
  </si>
  <si>
    <t xml:space="preserve"> ST7</t>
  </si>
  <si>
    <t xml:space="preserve"> ST17, FI4, IT3</t>
  </si>
  <si>
    <t xml:space="preserve"> EE3</t>
  </si>
  <si>
    <t xml:space="preserve"> OP16, IE3, FI5</t>
  </si>
  <si>
    <t xml:space="preserve"> OP19</t>
  </si>
  <si>
    <t xml:space="preserve"> ST4, EE1, OP4, HR7, LG3, OP14, OP15, OP17, OP6, ST5, EE2, FI11, HR1, FI9, IT9</t>
  </si>
  <si>
    <t xml:space="preserve"> ST9, FI6</t>
  </si>
  <si>
    <t xml:space="preserve"> ST12, IT8, HR10, FI19, OP1</t>
  </si>
  <si>
    <t xml:space="preserve"> ST1, EE4, LG1, LG2, FI10, FI13, FI15, OP7</t>
  </si>
  <si>
    <t xml:space="preserve"> OP5, HR2, FI1, HR9, ST18</t>
  </si>
  <si>
    <t xml:space="preserve"> FI14</t>
  </si>
  <si>
    <t xml:space="preserve"> FI8</t>
  </si>
  <si>
    <t xml:space="preserve"> ST6</t>
  </si>
  <si>
    <t xml:space="preserve"> IE2</t>
  </si>
  <si>
    <t xml:space="preserve"> OP20, OP3, FI18</t>
  </si>
  <si>
    <t>Prior Year Score</t>
  </si>
  <si>
    <t>Trending</t>
  </si>
  <si>
    <t>Q1</t>
  </si>
  <si>
    <t>Q2</t>
  </si>
  <si>
    <t>Q3</t>
  </si>
  <si>
    <t>Q4</t>
  </si>
  <si>
    <t>New Risk</t>
  </si>
  <si>
    <t>ßà</t>
  </si>
  <si>
    <t>â</t>
  </si>
  <si>
    <t>á</t>
  </si>
  <si>
    <t>"new"</t>
  </si>
  <si>
    <r>
      <t xml:space="preserve">New Program Development office / College level plans (SMA, enrollment, </t>
    </r>
    <r>
      <rPr>
        <sz val="10"/>
        <color rgb="FFFF0000"/>
        <rFont val="Calibri"/>
        <family val="2"/>
        <scheme val="minor"/>
      </rPr>
      <t>strategic,</t>
    </r>
    <r>
      <rPr>
        <sz val="10"/>
        <color theme="1"/>
        <rFont val="Calibri"/>
        <family val="2"/>
        <scheme val="minor"/>
      </rPr>
      <t xml:space="preserve"> business plans) / Program Advisory Committees / quality assurance division /</t>
    </r>
    <r>
      <rPr>
        <sz val="10"/>
        <color rgb="FFFF0000"/>
        <rFont val="Calibri"/>
        <family val="2"/>
        <scheme val="minor"/>
      </rPr>
      <t xml:space="preserve">MCU </t>
    </r>
    <r>
      <rPr>
        <sz val="10"/>
        <color theme="1"/>
        <rFont val="Calibri"/>
        <family val="2"/>
        <scheme val="minor"/>
      </rPr>
      <t xml:space="preserve">/ </t>
    </r>
    <r>
      <rPr>
        <sz val="10"/>
        <color rgb="FFFF0000"/>
        <rFont val="Calibri"/>
        <family val="2"/>
        <scheme val="minor"/>
      </rPr>
      <t>CVS</t>
    </r>
    <r>
      <rPr>
        <sz val="10"/>
        <color theme="1"/>
        <rFont val="Calibri"/>
        <family val="2"/>
        <scheme val="minor"/>
      </rPr>
      <t xml:space="preserve"> / BOG /</t>
    </r>
    <r>
      <rPr>
        <sz val="10"/>
        <color rgb="FFFF0000"/>
        <rFont val="Calibri"/>
        <family val="2"/>
        <scheme val="minor"/>
      </rPr>
      <t>SMT</t>
    </r>
    <r>
      <rPr>
        <sz val="10"/>
        <color theme="1"/>
        <rFont val="Calibri"/>
        <family val="2"/>
        <scheme val="minor"/>
      </rPr>
      <t xml:space="preserve"> /  Marketing deadlines / </t>
    </r>
    <r>
      <rPr>
        <sz val="10"/>
        <color rgb="FFFF0000"/>
        <rFont val="Calibri"/>
        <family val="2"/>
        <scheme val="minor"/>
      </rPr>
      <t>SEM</t>
    </r>
  </si>
  <si>
    <t xml:space="preserve">lack of faculty knowledgeable and preparedness to complete / lack of understanding of process and importance of QA / time constraints / QA expertise and support / size of diversity of multiple campuses /  some programs do not have FT and this process is reliant on those who have experience with curriculum and delivery / </t>
  </si>
  <si>
    <t xml:space="preserve">The 18/19 College Business Plan includes a goal to develop a sustainability and climate action plan to replace the plan which expired June 30 2018.. During the last several years Fleming has developed a reputation as a leader in sustainability, which is important given our program differentiation, particularly in SENRS and skilled trades (i.e. low carbon building trades). A solid sustainability plan with specific targets for our ecological footprint reduction (energy, waste, GHGs) and curriculum, with an accountability framework (STARS), has provided a foundation to build upon regarding sustainability and environmental sustainability . This should be maintained for the future. Currently there is a draft Sustainability and Climate Action Plan and the college will need to align the direction of this plan within the current strategic planning framework, in order to maintain a leadership profile.
Potential misalignment of college strategic planning and sustainability plan - timing. </t>
  </si>
  <si>
    <t>The risk of falling behind competitor colleges in terms of sustainability and climate action plans, which would result in loss of reputation in the area of sustainability. There is also increasing emphasis on this level of planning and target setting with our local municipal and NGO partners, where Fleming and Trent are being looked to  take a leadership role.</t>
  </si>
  <si>
    <t>Sustainability Climate Action Plan</t>
  </si>
  <si>
    <t xml:space="preserve">Competition with other colleges in environmental and low carbon building programming. Other Colleges are moving forward with comprehensive sustainability plans (e.g. Niagara College, Humber College etc)and developing leadership profiles on the sustainability, environmental issues and the climate change action file (curriculum and research). Given Fleming's focus on environmental and low carbon building programming, it is important to maintain this stance to protect our Brand. </t>
  </si>
  <si>
    <t>Continue to monitor provincial and federal developments. Align current plan with strategic plan. Complete a 2019 STARS (Sustainability Tracking Assessment Rating System)  benchmarking report to maintain a minimum of a Silver rating and the points achieved in 2016 (57 points)</t>
  </si>
  <si>
    <t xml:space="preserve"> - The current government is reducing metrics for the SMA3 and do not include student satisfaction, quality or access metrics.  
 - Communication regarding 18-19 KPI Survey results and 29-20 KPI Survey procedure direction have not been forthcoming and are now late (i.e. we will certainly miss the opportunity to survey students in June).</t>
  </si>
  <si>
    <t xml:space="preserve">-  External Auditors have identified elevated risk related to activity in India, re potential tax filing requirements
-  a complete summary of all activities in India is required in order to engage KPMG to fully assess the risk and next steps related to tax filings in India. 
- The Recruitment Services (Agent) Agreement has been reviewed by KPMG, it requires review to ensure the operational aspects of the report is accurate, as inaccurate assumptions could change KPMG's recommendations.
- Fleming  needs to obtain a Tax Residency Certificate form from CRA (application has been filed) for the beneficial provisions of the India-Canada Tax Treaty to apply 
- KPMG has identified clauses to amend or add to the current Recruitment Services (Agent) Agreement to mitigate risk of Fleming being deemed to have a Permanent Establishment (PE) in India.  As well they have recommended an operational travel log be maintained by the College
- Based on KPMG's initial research on our arrangement with Centennial College, their understanding is that Centennial has a Liaison/Rep Office in India which appears to be representing Fleming College.  If this is case then Fleming may have requirements for tax filings beyond the TRC.
- A draft written agreement with Centennial  is required for review by KPMG India in order to make recommendations and assess the tax filing requirements  
- ongoing communication between corporate services and international will mitigate risk moving forward
- Fleming College does not have experience or expertise in relation to India Tax Law, therefore, expertise will need to be obtained from a third party on an ongoing basis.
- Centennial's mger finance &amp; reporting confirmed Centennial is a "Liaison Office in India with the parent company in Canada and have a local (India) accountant who manages their bookkeeping and helps with tax filings
</t>
  </si>
  <si>
    <t>IE - Internal Environment</t>
  </si>
  <si>
    <t>Likelihood I tied to staff engagement comments and other observation, understanding that this is a concern with consequence tied to the medium impact on staff moral and engagement this is having.</t>
  </si>
  <si>
    <t>Engagement survey action plans in development</t>
  </si>
  <si>
    <t>Asks for revised capital budget are occurring on a regular basis.</t>
  </si>
  <si>
    <t>The risk of not having a comprehensive corporate asset management system may result poor asset/capital budgeting &amp; under budgeted projects arising in year.  May also result in missing assets,  assets in disrepair (or beyond useful lives or vendor support) creating asset failures impacting operations (i.e. IT service/reliability), health and safety,  emergency buying issues and/or resources going to lower priorities in financial planning processes</t>
  </si>
  <si>
    <t xml:space="preserve">Domestic:
Develop and implement a comprehensive long-term enrolment strategy. Enhance and accelerate  new product development, develop and implement new marketing and recruitment strategies, enhanced service and responsiveness with attention to conversion and retention strategies. 
International:
Revised data tracking and reporting, enhanced and accelerated new product development, increase application to offer timeframes in all markets,  open registration windows earlier, develop new markets to mitigate risk and reliance on one key market  (India)  </t>
  </si>
  <si>
    <t xml:space="preserve">Domestic enrolment continues to be challenging. Provincial applications are down and Fleming is below the provincial average for applications and confirmations to the Fall 2019 intake. Continued decline has budget and resource implications. International enrolment targets have been raised to mitigate impact and International applications and visa approvals are tracking to be within range of the increased target.   </t>
  </si>
  <si>
    <t xml:space="preserve">There is a fair likelihood of this occurring due to increasing demands of students, employers and faculty using a system that requires some upgrades to make current.  The consequence is a 3 as it could result in a moderate reputational risk and if the timetable is not created appropriately and on-time, there are business continuity and if classes are over booked, safety concerns. </t>
  </si>
  <si>
    <t>While a systems failure is unlikely and there are backup systems, things can fail and a 1 for likelihood seemed a little too low. The consequence of a major die off would be major significant negative media attention (seen at other institutions) and the possibility to lose Animal Care accreditation which would impact our ability to offer any courses involving animals and applied research funded through NSERC that seemed to line up with moderate (3) risk. EDITED likelihood to 3 given a recent event due to human error and lack of warning systems to catch the issue in the hatchery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</si>
</sst>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1"/>
      <color theme="1"/>
      <name val="Calibri"/>
      <family val="2"/>
      <scheme val="minor"/>
    </font>
    <font>
      <sz val="11"/>
      <name val="Times New Roman"/>
      <family val="1"/>
    </font>
    <font>
      <sz val="10"/>
      <name val="Arial"/>
      <family val="2"/>
    </font>
    <font>
      <sz val="12"/>
      <color indexed="81"/>
      <name val="Tahoma"/>
      <family val="2"/>
    </font>
    <font>
      <b/>
      <sz val="12"/>
      <color indexed="81"/>
      <name val="Tahoma"/>
      <family val="2"/>
    </font>
    <font>
      <sz val="9"/>
      <color indexed="81"/>
      <name val="Tahoma"/>
      <family val="2"/>
    </font>
    <font>
      <b/>
      <sz val="11"/>
      <color theme="0"/>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2"/>
      <color theme="0"/>
      <name val="Calibri"/>
      <family val="2"/>
      <scheme val="minor"/>
    </font>
    <font>
      <b/>
      <sz val="8"/>
      <color theme="1"/>
      <name val="Calibri"/>
      <family val="2"/>
      <scheme val="minor"/>
    </font>
    <font>
      <b/>
      <sz val="16"/>
      <name val="Calibri"/>
      <family val="2"/>
      <scheme val="minor"/>
    </font>
    <font>
      <sz val="11"/>
      <name val="Calibri"/>
      <family val="2"/>
      <scheme val="minor"/>
    </font>
    <font>
      <sz val="11"/>
      <color theme="1"/>
      <name val="Calibri"/>
      <family val="2"/>
      <scheme val="minor"/>
    </font>
    <font>
      <sz val="11"/>
      <color rgb="FFFF0000"/>
      <name val="Calibri"/>
      <family val="2"/>
      <scheme val="minor"/>
    </font>
    <font>
      <strike/>
      <sz val="10"/>
      <color rgb="FFFF0000"/>
      <name val="Calibri"/>
      <family val="2"/>
      <scheme val="minor"/>
    </font>
    <font>
      <sz val="10"/>
      <color rgb="FFFF0000"/>
      <name val="Calibri"/>
      <family val="2"/>
      <scheme val="minor"/>
    </font>
    <font>
      <b/>
      <sz val="9"/>
      <color theme="1"/>
      <name val="Calibri"/>
      <family val="2"/>
      <scheme val="minor"/>
    </font>
    <font>
      <sz val="9"/>
      <color rgb="FF000000"/>
      <name val="Arial"/>
      <family val="2"/>
    </font>
    <font>
      <sz val="9"/>
      <color theme="1"/>
      <name val="Calibri"/>
      <family val="2"/>
      <scheme val="minor"/>
    </font>
    <font>
      <sz val="8"/>
      <color rgb="FF000000"/>
      <name val="Arial"/>
      <family val="2"/>
    </font>
    <font>
      <b/>
      <sz val="9"/>
      <color indexed="81"/>
      <name val="Tahoma"/>
      <family val="2"/>
    </font>
    <font>
      <b/>
      <u/>
      <sz val="10"/>
      <color theme="1"/>
      <name val="Calibri"/>
      <family val="2"/>
      <scheme val="minor"/>
    </font>
    <font>
      <sz val="10"/>
      <name val="Calibri"/>
      <family val="2"/>
      <scheme val="minor"/>
    </font>
    <font>
      <b/>
      <sz val="10"/>
      <name val="Calibri"/>
      <family val="2"/>
      <scheme val="minor"/>
    </font>
    <font>
      <sz val="11"/>
      <color rgb="FF000000"/>
      <name val="Calibri"/>
      <family val="2"/>
      <scheme val="minor"/>
    </font>
    <font>
      <u/>
      <sz val="11"/>
      <color theme="10"/>
      <name val="Calibri"/>
      <family val="2"/>
      <scheme val="minor"/>
    </font>
    <font>
      <sz val="11"/>
      <color theme="1"/>
      <name val="Wingdings"/>
      <charset val="2"/>
    </font>
    <font>
      <sz val="11"/>
      <color theme="1"/>
      <name val="Teen Light"/>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theme="2" tint="-0.74999237037263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39997558519241921"/>
        <bgColor indexed="64"/>
      </patternFill>
    </fill>
  </fills>
  <borders count="3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top/>
      <bottom/>
      <diagonal/>
    </border>
    <border>
      <left/>
      <right style="thin">
        <color auto="1"/>
      </right>
      <top/>
      <bottom/>
      <diagonal/>
    </border>
  </borders>
  <cellStyleXfs count="6">
    <xf numFmtId="0" fontId="0" fillId="0" borderId="0"/>
    <xf numFmtId="0" fontId="2" fillId="0" borderId="0"/>
    <xf numFmtId="0" fontId="3" fillId="0" borderId="0"/>
    <xf numFmtId="0" fontId="3" fillId="0" borderId="0"/>
    <xf numFmtId="0" fontId="3" fillId="0" borderId="0"/>
    <xf numFmtId="0" fontId="29" fillId="0" borderId="0" applyNumberFormat="0" applyFill="0" applyBorder="0" applyAlignment="0" applyProtection="0"/>
  </cellStyleXfs>
  <cellXfs count="309">
    <xf numFmtId="0" fontId="0" fillId="0" borderId="0" xfId="0"/>
    <xf numFmtId="0" fontId="1" fillId="0" borderId="0" xfId="0" applyFont="1"/>
    <xf numFmtId="0" fontId="0" fillId="0" borderId="0" xfId="0"/>
    <xf numFmtId="0" fontId="0" fillId="0" borderId="0" xfId="0" applyAlignment="1">
      <alignment vertical="center"/>
    </xf>
    <xf numFmtId="0" fontId="0" fillId="0" borderId="0" xfId="0" applyFont="1"/>
    <xf numFmtId="0" fontId="0" fillId="0" borderId="0" xfId="0" applyFont="1" applyAlignment="1">
      <alignment vertical="center"/>
    </xf>
    <xf numFmtId="0" fontId="11" fillId="0" borderId="4" xfId="0" applyFont="1" applyBorder="1" applyAlignment="1" applyProtection="1">
      <alignment vertical="center"/>
      <protection locked="0"/>
    </xf>
    <xf numFmtId="0" fontId="0" fillId="0" borderId="0" xfId="0" applyFont="1" applyAlignment="1">
      <alignment horizontal="center"/>
    </xf>
    <xf numFmtId="0" fontId="11" fillId="0" borderId="4" xfId="0" quotePrefix="1" applyFont="1" applyBorder="1" applyAlignment="1" applyProtection="1">
      <alignment horizontal="left" vertical="center"/>
      <protection locked="0"/>
    </xf>
    <xf numFmtId="0" fontId="11" fillId="0" borderId="4" xfId="0" quotePrefix="1" applyFont="1" applyFill="1" applyBorder="1" applyAlignment="1" applyProtection="1">
      <alignment horizontal="left" vertical="center"/>
      <protection locked="0"/>
    </xf>
    <xf numFmtId="0" fontId="10" fillId="0" borderId="4" xfId="0" applyFont="1" applyBorder="1" applyAlignment="1" applyProtection="1">
      <alignment vertical="center"/>
    </xf>
    <xf numFmtId="0" fontId="10" fillId="0" borderId="4" xfId="0" applyFont="1" applyBorder="1" applyAlignment="1" applyProtection="1">
      <alignment horizontal="left" vertical="center"/>
    </xf>
    <xf numFmtId="0" fontId="11" fillId="0" borderId="9" xfId="0" applyFont="1" applyBorder="1" applyAlignment="1" applyProtection="1">
      <alignment horizontal="left" vertical="center" wrapText="1"/>
      <protection locked="0"/>
    </xf>
    <xf numFmtId="0" fontId="7" fillId="9" borderId="17" xfId="0" applyFont="1" applyFill="1" applyBorder="1" applyAlignment="1">
      <alignment vertical="center" textRotation="90"/>
    </xf>
    <xf numFmtId="0" fontId="1" fillId="3" borderId="21"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xf numFmtId="0" fontId="0" fillId="3" borderId="0" xfId="0" applyFill="1" applyBorder="1" applyAlignment="1">
      <alignment horizontal="center"/>
    </xf>
    <xf numFmtId="0" fontId="13" fillId="8" borderId="25"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10" borderId="28"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10" borderId="31"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5" fillId="0" borderId="0" xfId="3" applyFont="1" applyBorder="1" applyAlignment="1">
      <alignment horizontal="center" vertical="center" wrapText="1"/>
    </xf>
    <xf numFmtId="0" fontId="10" fillId="0" borderId="4" xfId="0" applyFont="1" applyFill="1" applyBorder="1" applyAlignment="1" applyProtection="1">
      <alignment horizontal="center" vertical="center" wrapText="1"/>
    </xf>
    <xf numFmtId="0" fontId="10" fillId="5" borderId="4" xfId="0" applyFont="1" applyFill="1" applyBorder="1" applyAlignment="1" applyProtection="1">
      <alignment horizontal="left" vertical="center" wrapText="1"/>
    </xf>
    <xf numFmtId="0" fontId="10" fillId="5" borderId="4" xfId="0" applyFont="1" applyFill="1" applyBorder="1" applyAlignment="1" applyProtection="1">
      <alignment vertical="center" wrapText="1"/>
    </xf>
    <xf numFmtId="0" fontId="11" fillId="0" borderId="4" xfId="0" applyFont="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0" fontId="0" fillId="0" borderId="0" xfId="0" applyFont="1" applyProtection="1"/>
    <xf numFmtId="0" fontId="0" fillId="0" borderId="0" xfId="0" applyFont="1" applyAlignment="1" applyProtection="1">
      <alignment vertical="center"/>
    </xf>
    <xf numFmtId="0" fontId="10" fillId="0" borderId="23"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24" xfId="0" applyFont="1" applyBorder="1" applyAlignment="1" applyProtection="1">
      <alignment horizontal="center" vertical="center" wrapText="1"/>
    </xf>
    <xf numFmtId="0" fontId="1" fillId="0" borderId="0" xfId="0" applyFont="1" applyAlignment="1" applyProtection="1">
      <alignment horizontal="center" vertical="center"/>
    </xf>
    <xf numFmtId="0" fontId="11" fillId="0" borderId="9" xfId="0" applyFont="1" applyBorder="1" applyAlignment="1" applyProtection="1">
      <alignment horizontal="center" vertical="center" wrapText="1"/>
    </xf>
    <xf numFmtId="0" fontId="11" fillId="0" borderId="9" xfId="0" applyFont="1" applyBorder="1" applyAlignment="1" applyProtection="1">
      <alignment horizontal="center" vertical="center"/>
    </xf>
    <xf numFmtId="0" fontId="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8" xfId="0" applyFont="1" applyBorder="1" applyAlignment="1" applyProtection="1">
      <alignment vertical="center"/>
    </xf>
    <xf numFmtId="0" fontId="11" fillId="0" borderId="20" xfId="0" applyFont="1" applyBorder="1" applyAlignment="1" applyProtection="1">
      <alignment horizontal="center" vertical="center" wrapText="1"/>
    </xf>
    <xf numFmtId="0" fontId="11" fillId="0" borderId="0" xfId="0" applyFont="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horizontal="center" vertical="center"/>
    </xf>
    <xf numFmtId="0" fontId="11" fillId="0" borderId="4" xfId="0" quotePrefix="1" applyFont="1" applyBorder="1" applyAlignment="1" applyProtection="1">
      <alignment vertical="center"/>
    </xf>
    <xf numFmtId="0" fontId="11" fillId="0" borderId="9" xfId="0" applyFont="1" applyBorder="1" applyAlignment="1" applyProtection="1">
      <alignment horizontal="left" vertical="center" wrapText="1"/>
    </xf>
    <xf numFmtId="0" fontId="11" fillId="0" borderId="0" xfId="0" applyFont="1" applyAlignment="1" applyProtection="1">
      <alignment horizontal="left" vertical="center" wrapText="1"/>
    </xf>
    <xf numFmtId="0" fontId="11" fillId="0" borderId="4" xfId="0" quotePrefix="1" applyFont="1" applyBorder="1" applyAlignment="1" applyProtection="1">
      <alignment horizontal="left" vertical="center" wrapText="1"/>
      <protection locked="0"/>
    </xf>
    <xf numFmtId="0" fontId="11" fillId="0" borderId="4" xfId="0" applyFont="1" applyBorder="1" applyAlignment="1" applyProtection="1">
      <alignment horizontal="center" vertical="center" wrapText="1"/>
      <protection locked="0"/>
    </xf>
    <xf numFmtId="0" fontId="8" fillId="0" borderId="0" xfId="0" applyFont="1" applyAlignment="1" applyProtection="1">
      <alignment vertical="center"/>
    </xf>
    <xf numFmtId="0" fontId="10" fillId="5" borderId="9" xfId="0" applyFont="1" applyFill="1" applyBorder="1" applyAlignment="1" applyProtection="1">
      <alignment horizontal="left" vertical="center" wrapText="1"/>
    </xf>
    <xf numFmtId="0" fontId="11" fillId="0" borderId="4" xfId="0" applyFont="1" applyBorder="1" applyAlignment="1" applyProtection="1">
      <alignment vertical="center" wrapText="1"/>
      <protection locked="0"/>
    </xf>
    <xf numFmtId="0" fontId="11" fillId="0" borderId="4" xfId="0" applyFont="1" applyFill="1" applyBorder="1" applyAlignment="1" applyProtection="1">
      <alignment vertical="center"/>
      <protection locked="0"/>
    </xf>
    <xf numFmtId="0" fontId="11" fillId="8" borderId="4" xfId="0" applyFont="1" applyFill="1" applyBorder="1" applyAlignment="1" applyProtection="1">
      <alignment vertical="center"/>
      <protection locked="0"/>
    </xf>
    <xf numFmtId="0" fontId="11" fillId="0" borderId="4" xfId="0" applyFont="1" applyFill="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8" borderId="4" xfId="0" quotePrefix="1" applyFont="1" applyFill="1" applyBorder="1" applyAlignment="1" applyProtection="1">
      <alignment horizontal="left" vertical="center"/>
      <protection locked="0"/>
    </xf>
    <xf numFmtId="17" fontId="0" fillId="0" borderId="0" xfId="0" applyNumberFormat="1" applyFont="1" applyAlignment="1">
      <alignment vertical="center"/>
    </xf>
    <xf numFmtId="0" fontId="0" fillId="8" borderId="0" xfId="0" applyFont="1" applyFill="1" applyAlignment="1">
      <alignment vertical="center"/>
    </xf>
    <xf numFmtId="17" fontId="0" fillId="8" borderId="0" xfId="0" applyNumberFormat="1" applyFont="1" applyFill="1" applyAlignment="1">
      <alignment vertical="center"/>
    </xf>
    <xf numFmtId="0" fontId="11" fillId="0" borderId="4" xfId="0" quotePrefix="1" applyFont="1" applyBorder="1" applyAlignment="1" applyProtection="1">
      <alignment vertical="center"/>
      <protection locked="0"/>
    </xf>
    <xf numFmtId="0" fontId="20" fillId="0" borderId="0" xfId="0" applyFont="1" applyAlignment="1">
      <alignment vertical="center"/>
    </xf>
    <xf numFmtId="0" fontId="22" fillId="0" borderId="0" xfId="0" applyFont="1"/>
    <xf numFmtId="0" fontId="23" fillId="0" borderId="0" xfId="0" applyFont="1" applyAlignment="1">
      <alignment vertical="center" wrapText="1"/>
    </xf>
    <xf numFmtId="0" fontId="0" fillId="0" borderId="0" xfId="0" applyAlignment="1">
      <alignment horizontal="left" vertical="center" wrapText="1" indent="1"/>
    </xf>
    <xf numFmtId="0" fontId="23" fillId="0" borderId="0" xfId="0" applyFont="1" applyAlignment="1">
      <alignment horizontal="left" vertical="center" wrapText="1" indent="1"/>
    </xf>
    <xf numFmtId="0" fontId="11" fillId="8" borderId="4" xfId="0" applyFont="1" applyFill="1" applyBorder="1" applyAlignment="1" applyProtection="1">
      <alignment horizontal="center" vertical="center"/>
      <protection locked="0"/>
    </xf>
    <xf numFmtId="17" fontId="10" fillId="0" borderId="4" xfId="0" applyNumberFormat="1" applyFont="1" applyBorder="1" applyAlignment="1" applyProtection="1">
      <alignment horizontal="left" vertical="center"/>
      <protection locked="0"/>
    </xf>
    <xf numFmtId="0" fontId="11" fillId="8" borderId="4" xfId="0" quotePrefix="1" applyFont="1" applyFill="1" applyBorder="1" applyAlignment="1" applyProtection="1">
      <alignment horizontal="left" vertical="center"/>
      <protection locked="0"/>
    </xf>
    <xf numFmtId="0" fontId="1" fillId="0" borderId="4" xfId="0" applyFont="1" applyBorder="1" applyAlignment="1">
      <alignment vertical="center"/>
    </xf>
    <xf numFmtId="0" fontId="0" fillId="0" borderId="4" xfId="0" applyFont="1" applyBorder="1" applyAlignment="1">
      <alignment vertical="center"/>
    </xf>
    <xf numFmtId="15" fontId="0" fillId="0" borderId="4" xfId="0" applyNumberFormat="1" applyFont="1" applyBorder="1" applyAlignment="1">
      <alignment vertical="center"/>
    </xf>
    <xf numFmtId="15" fontId="10" fillId="0" borderId="4" xfId="0" applyNumberFormat="1" applyFont="1" applyBorder="1" applyAlignment="1" applyProtection="1">
      <alignment horizontal="left" vertical="center"/>
      <protection locked="0"/>
    </xf>
    <xf numFmtId="14" fontId="0" fillId="0" borderId="0" xfId="0" applyNumberFormat="1" applyFont="1" applyAlignment="1">
      <alignment vertical="center"/>
    </xf>
    <xf numFmtId="0" fontId="17" fillId="0" borderId="0" xfId="0" applyFont="1" applyAlignment="1">
      <alignment vertical="center"/>
    </xf>
    <xf numFmtId="0" fontId="0" fillId="0" borderId="0" xfId="0" applyFont="1" applyFill="1" applyAlignment="1">
      <alignment vertical="center"/>
    </xf>
    <xf numFmtId="16" fontId="11" fillId="0" borderId="4" xfId="0" quotePrefix="1" applyNumberFormat="1" applyFont="1" applyFill="1" applyBorder="1" applyAlignment="1" applyProtection="1">
      <alignment horizontal="left" vertical="center"/>
      <protection locked="0"/>
    </xf>
    <xf numFmtId="14" fontId="11" fillId="0" borderId="4" xfId="0" quotePrefix="1" applyNumberFormat="1" applyFont="1" applyFill="1" applyBorder="1" applyAlignment="1" applyProtection="1">
      <alignment horizontal="left" vertical="center"/>
      <protection locked="0"/>
    </xf>
    <xf numFmtId="17" fontId="0" fillId="0" borderId="0" xfId="0" applyNumberFormat="1" applyFont="1" applyFill="1" applyAlignment="1">
      <alignment vertical="center"/>
    </xf>
    <xf numFmtId="0" fontId="19" fillId="0" borderId="4" xfId="0" quotePrefix="1" applyFont="1" applyFill="1" applyBorder="1" applyAlignment="1" applyProtection="1">
      <alignment horizontal="left" vertical="center"/>
      <protection locked="0"/>
    </xf>
    <xf numFmtId="17" fontId="11" fillId="0" borderId="4" xfId="0" quotePrefix="1" applyNumberFormat="1" applyFont="1" applyFill="1" applyBorder="1" applyAlignment="1" applyProtection="1">
      <alignment horizontal="left" vertical="center"/>
      <protection locked="0"/>
    </xf>
    <xf numFmtId="14" fontId="10" fillId="0" borderId="4" xfId="0" applyNumberFormat="1" applyFont="1" applyBorder="1" applyAlignment="1" applyProtection="1">
      <alignment horizontal="left" vertical="center"/>
      <protection locked="0"/>
    </xf>
    <xf numFmtId="0" fontId="0" fillId="0" borderId="0" xfId="0" applyFill="1" applyBorder="1"/>
    <xf numFmtId="17" fontId="0" fillId="0" borderId="0" xfId="0" applyNumberFormat="1"/>
    <xf numFmtId="0" fontId="0" fillId="0" borderId="0" xfId="0" applyFont="1" applyAlignment="1">
      <alignment vertical="center" wrapText="1"/>
    </xf>
    <xf numFmtId="0" fontId="10" fillId="0" borderId="4" xfId="0" applyFont="1" applyFill="1" applyBorder="1" applyAlignment="1" applyProtection="1">
      <alignment horizontal="left" vertical="center" wrapText="1"/>
    </xf>
    <xf numFmtId="0" fontId="16" fillId="0" borderId="0" xfId="0" applyFont="1" applyAlignment="1">
      <alignment vertical="center"/>
    </xf>
    <xf numFmtId="0" fontId="16" fillId="8" borderId="0" xfId="0" applyFont="1" applyFill="1" applyAlignment="1">
      <alignment vertical="center"/>
    </xf>
    <xf numFmtId="15" fontId="11" fillId="0" borderId="4" xfId="0" quotePrefix="1" applyNumberFormat="1" applyFont="1" applyBorder="1" applyAlignment="1" applyProtection="1">
      <alignment horizontal="left" vertical="center"/>
      <protection locked="0"/>
    </xf>
    <xf numFmtId="15" fontId="11" fillId="0" borderId="4" xfId="0" quotePrefix="1" applyNumberFormat="1" applyFont="1" applyFill="1" applyBorder="1" applyAlignment="1" applyProtection="1">
      <alignment horizontal="left" vertical="center"/>
      <protection locked="0"/>
    </xf>
    <xf numFmtId="0" fontId="10" fillId="0" borderId="4" xfId="0" applyFont="1" applyFill="1" applyBorder="1" applyAlignment="1" applyProtection="1">
      <alignment horizontal="left" vertical="center"/>
      <protection locked="0"/>
    </xf>
    <xf numFmtId="0" fontId="10" fillId="0" borderId="4" xfId="0" applyFont="1" applyFill="1" applyBorder="1" applyAlignment="1" applyProtection="1">
      <alignment horizontal="left" vertical="center"/>
    </xf>
    <xf numFmtId="15" fontId="10" fillId="0" borderId="4" xfId="0" applyNumberFormat="1" applyFont="1" applyFill="1" applyBorder="1" applyAlignment="1" applyProtection="1">
      <alignment horizontal="left" vertical="center"/>
      <protection locked="0"/>
    </xf>
    <xf numFmtId="15" fontId="0" fillId="0" borderId="0" xfId="0" applyNumberFormat="1" applyFont="1" applyAlignment="1">
      <alignment vertical="center"/>
    </xf>
    <xf numFmtId="15" fontId="26" fillId="0" borderId="4" xfId="0" quotePrefix="1" applyNumberFormat="1" applyFont="1" applyBorder="1" applyAlignment="1" applyProtection="1">
      <alignment horizontal="left" vertical="center"/>
      <protection locked="0"/>
    </xf>
    <xf numFmtId="15" fontId="26" fillId="0" borderId="4" xfId="0" quotePrefix="1" applyNumberFormat="1" applyFont="1" applyFill="1" applyBorder="1" applyAlignment="1" applyProtection="1">
      <alignment horizontal="left" vertical="center"/>
      <protection locked="0"/>
    </xf>
    <xf numFmtId="0" fontId="11" fillId="0" borderId="0" xfId="0" applyFont="1" applyAlignment="1">
      <alignment vertical="center"/>
    </xf>
    <xf numFmtId="0" fontId="11" fillId="0" borderId="4" xfId="0" applyFont="1" applyFill="1" applyBorder="1" applyAlignment="1" applyProtection="1">
      <alignment horizontal="left" vertical="center" wrapText="1"/>
    </xf>
    <xf numFmtId="17" fontId="11" fillId="0" borderId="0" xfId="0" applyNumberFormat="1" applyFont="1" applyAlignment="1">
      <alignment vertical="center"/>
    </xf>
    <xf numFmtId="0" fontId="19" fillId="0" borderId="0" xfId="0" applyFont="1" applyAlignment="1">
      <alignment vertical="center"/>
    </xf>
    <xf numFmtId="17" fontId="19" fillId="0" borderId="0" xfId="0" applyNumberFormat="1" applyFont="1" applyAlignment="1">
      <alignment vertical="center"/>
    </xf>
    <xf numFmtId="0" fontId="1" fillId="0" borderId="0" xfId="0" applyFont="1" applyAlignment="1">
      <alignment vertical="center"/>
    </xf>
    <xf numFmtId="0" fontId="11" fillId="0" borderId="4" xfId="0" quotePrefix="1" applyFont="1" applyFill="1" applyBorder="1" applyAlignment="1" applyProtection="1">
      <alignment horizontal="left" vertical="center" wrapText="1"/>
      <protection locked="0"/>
    </xf>
    <xf numFmtId="0" fontId="27" fillId="0" borderId="4" xfId="0" applyFont="1" applyFill="1" applyBorder="1" applyAlignment="1" applyProtection="1">
      <alignment horizontal="left" vertical="center"/>
      <protection locked="0"/>
    </xf>
    <xf numFmtId="0" fontId="27" fillId="0" borderId="4" xfId="0" applyFont="1" applyFill="1" applyBorder="1" applyAlignment="1" applyProtection="1">
      <alignment horizontal="left" vertical="center"/>
    </xf>
    <xf numFmtId="0" fontId="11" fillId="8" borderId="1" xfId="0" quotePrefix="1" applyFont="1" applyFill="1" applyBorder="1" applyAlignment="1" applyProtection="1">
      <alignment horizontal="left" vertical="center" wrapText="1"/>
      <protection locked="0"/>
    </xf>
    <xf numFmtId="0" fontId="11" fillId="8" borderId="3" xfId="0" quotePrefix="1" applyFont="1" applyFill="1" applyBorder="1" applyAlignment="1" applyProtection="1">
      <alignment horizontal="left" vertical="center" wrapText="1"/>
      <protection locked="0"/>
    </xf>
    <xf numFmtId="17" fontId="11" fillId="8" borderId="4" xfId="0" quotePrefix="1" applyNumberFormat="1" applyFont="1" applyFill="1" applyBorder="1" applyAlignment="1" applyProtection="1">
      <alignment horizontal="left" vertical="center"/>
      <protection locked="0"/>
    </xf>
    <xf numFmtId="0" fontId="0" fillId="0" borderId="0" xfId="0" quotePrefix="1" applyFont="1" applyAlignment="1">
      <alignment vertical="center"/>
    </xf>
    <xf numFmtId="17" fontId="11" fillId="0" borderId="4" xfId="0" quotePrefix="1" applyNumberFormat="1" applyFont="1" applyBorder="1" applyAlignment="1" applyProtection="1">
      <alignment horizontal="left" vertical="center"/>
      <protection locked="0"/>
    </xf>
    <xf numFmtId="0" fontId="28" fillId="0" borderId="0" xfId="0" applyFont="1" applyAlignment="1">
      <alignment vertical="center"/>
    </xf>
    <xf numFmtId="15" fontId="0" fillId="8" borderId="0" xfId="0" applyNumberFormat="1" applyFont="1" applyFill="1" applyAlignment="1">
      <alignment vertical="center"/>
    </xf>
    <xf numFmtId="0" fontId="11" fillId="8" borderId="4" xfId="0" quotePrefix="1" applyFont="1" applyFill="1" applyBorder="1" applyAlignment="1" applyProtection="1">
      <alignment horizontal="left" vertical="center" wrapText="1"/>
      <protection locked="0"/>
    </xf>
    <xf numFmtId="0" fontId="11" fillId="8" borderId="4" xfId="0" applyFont="1" applyFill="1" applyBorder="1" applyAlignment="1" applyProtection="1">
      <alignment vertical="center" wrapText="1"/>
      <protection locked="0"/>
    </xf>
    <xf numFmtId="0" fontId="29" fillId="0" borderId="9" xfId="5" applyFill="1" applyBorder="1" applyAlignment="1" applyProtection="1">
      <alignment horizontal="center" vertical="center" wrapText="1"/>
      <protection locked="0"/>
    </xf>
    <xf numFmtId="0" fontId="29" fillId="0" borderId="9" xfId="5" applyFill="1" applyBorder="1" applyAlignment="1" applyProtection="1">
      <alignment horizontal="center" vertical="center"/>
      <protection locked="0"/>
    </xf>
    <xf numFmtId="0" fontId="9" fillId="2" borderId="4" xfId="0" applyFont="1" applyFill="1" applyBorder="1" applyAlignment="1" applyProtection="1">
      <alignment horizontal="center" vertical="center"/>
    </xf>
    <xf numFmtId="0" fontId="1" fillId="0" borderId="4" xfId="0" applyFont="1" applyFill="1" applyBorder="1" applyAlignment="1" applyProtection="1">
      <alignment horizontal="center" vertical="center" textRotation="90"/>
    </xf>
    <xf numFmtId="0" fontId="1" fillId="0" borderId="4" xfId="0" applyFont="1" applyFill="1" applyBorder="1" applyAlignment="1" applyProtection="1">
      <alignment horizontal="center" vertical="center"/>
    </xf>
    <xf numFmtId="0" fontId="1" fillId="0" borderId="4" xfId="0" applyFont="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4" xfId="0" applyFont="1" applyBorder="1" applyAlignment="1" applyProtection="1">
      <alignment horizontal="center" vertical="center"/>
    </xf>
    <xf numFmtId="0" fontId="30" fillId="0" borderId="4" xfId="0" applyFont="1" applyFill="1" applyBorder="1" applyAlignment="1" applyProtection="1">
      <alignment horizontal="center" vertical="center"/>
    </xf>
    <xf numFmtId="0" fontId="0" fillId="5" borderId="4" xfId="0" applyFont="1" applyFill="1" applyBorder="1" applyAlignment="1" applyProtection="1">
      <alignment horizontal="center" vertical="center"/>
    </xf>
    <xf numFmtId="0" fontId="0" fillId="0" borderId="4" xfId="0" applyFont="1" applyFill="1" applyBorder="1" applyAlignment="1" applyProtection="1">
      <alignment vertical="center"/>
    </xf>
    <xf numFmtId="0" fontId="30" fillId="0" borderId="0" xfId="0" applyFont="1" applyFill="1" applyBorder="1" applyAlignment="1" applyProtection="1">
      <alignment vertical="center"/>
    </xf>
    <xf numFmtId="49" fontId="31" fillId="0" borderId="4" xfId="0" applyNumberFormat="1"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8" fillId="0" borderId="0" xfId="0" applyFont="1" applyAlignment="1" applyProtection="1">
      <alignment vertical="center"/>
    </xf>
    <xf numFmtId="0" fontId="10" fillId="5" borderId="5" xfId="0" applyFont="1" applyFill="1" applyBorder="1" applyAlignment="1" applyProtection="1">
      <alignment horizontal="left" vertical="center" wrapText="1"/>
    </xf>
    <xf numFmtId="0" fontId="10" fillId="5" borderId="13" xfId="0" applyFont="1" applyFill="1" applyBorder="1" applyAlignment="1" applyProtection="1">
      <alignment horizontal="left" vertical="center" wrapText="1"/>
    </xf>
    <xf numFmtId="0" fontId="10" fillId="5" borderId="9" xfId="0" applyFont="1" applyFill="1" applyBorder="1" applyAlignment="1" applyProtection="1">
      <alignment horizontal="left" vertical="center" wrapText="1"/>
    </xf>
    <xf numFmtId="0" fontId="11" fillId="0" borderId="4" xfId="0" applyFont="1" applyBorder="1" applyAlignment="1" applyProtection="1">
      <alignment horizontal="left" vertical="center" wrapText="1"/>
      <protection locked="0"/>
    </xf>
    <xf numFmtId="0" fontId="11" fillId="0" borderId="4" xfId="0" applyFont="1" applyBorder="1" applyAlignment="1" applyProtection="1">
      <alignment vertical="center" wrapText="1"/>
      <protection locked="0"/>
    </xf>
    <xf numFmtId="0" fontId="1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1" fillId="0" borderId="1" xfId="0" quotePrefix="1" applyFont="1" applyFill="1" applyBorder="1" applyAlignment="1" applyProtection="1">
      <alignment horizontal="left" vertical="center"/>
      <protection locked="0"/>
    </xf>
    <xf numFmtId="0" fontId="11" fillId="0" borderId="3" xfId="0" quotePrefix="1" applyFont="1" applyFill="1" applyBorder="1" applyAlignment="1" applyProtection="1">
      <alignment horizontal="left" vertical="center"/>
      <protection locked="0"/>
    </xf>
    <xf numFmtId="0" fontId="11" fillId="0" borderId="4" xfId="0" quotePrefix="1" applyFont="1" applyBorder="1" applyAlignment="1" applyProtection="1">
      <alignment horizontal="left" vertical="center" wrapText="1"/>
      <protection locked="0"/>
    </xf>
    <xf numFmtId="0" fontId="10" fillId="5"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1" fillId="0" borderId="1" xfId="0" quotePrefix="1" applyFont="1" applyBorder="1" applyAlignment="1" applyProtection="1">
      <alignment horizontal="left" vertical="center"/>
      <protection locked="0"/>
    </xf>
    <xf numFmtId="0" fontId="11" fillId="0" borderId="3" xfId="0" quotePrefix="1" applyFont="1" applyBorder="1" applyAlignment="1" applyProtection="1">
      <alignment horizontal="left" vertical="center"/>
      <protection locked="0"/>
    </xf>
    <xf numFmtId="0" fontId="10" fillId="0" borderId="5" xfId="0" quotePrefix="1" applyFont="1" applyFill="1" applyBorder="1" applyAlignment="1" applyProtection="1">
      <alignment horizontal="left" vertical="center" wrapText="1"/>
    </xf>
    <xf numFmtId="0" fontId="10" fillId="0" borderId="9" xfId="0" quotePrefix="1" applyFont="1" applyFill="1" applyBorder="1" applyAlignment="1" applyProtection="1">
      <alignment horizontal="left" vertical="center" wrapText="1"/>
    </xf>
    <xf numFmtId="0" fontId="10" fillId="0" borderId="6" xfId="0" quotePrefix="1" applyFont="1" applyFill="1" applyBorder="1" applyAlignment="1" applyProtection="1">
      <alignment horizontal="left" vertical="center"/>
      <protection locked="0"/>
    </xf>
    <xf numFmtId="0" fontId="10" fillId="0" borderId="7" xfId="0" quotePrefix="1" applyFont="1" applyFill="1" applyBorder="1" applyAlignment="1" applyProtection="1">
      <alignment horizontal="left" vertical="center"/>
      <protection locked="0"/>
    </xf>
    <xf numFmtId="0" fontId="10" fillId="0" borderId="8" xfId="0" quotePrefix="1" applyFont="1" applyFill="1" applyBorder="1" applyAlignment="1" applyProtection="1">
      <alignment horizontal="left" vertical="center"/>
      <protection locked="0"/>
    </xf>
    <xf numFmtId="0" fontId="10" fillId="0" borderId="10" xfId="0" quotePrefix="1" applyFont="1" applyFill="1" applyBorder="1" applyAlignment="1" applyProtection="1">
      <alignment horizontal="left" vertical="center"/>
      <protection locked="0"/>
    </xf>
    <xf numFmtId="0" fontId="10" fillId="0" borderId="11" xfId="0" quotePrefix="1" applyFont="1" applyFill="1" applyBorder="1" applyAlignment="1" applyProtection="1">
      <alignment horizontal="left" vertical="center"/>
      <protection locked="0"/>
    </xf>
    <xf numFmtId="0" fontId="10" fillId="0" borderId="12" xfId="0" quotePrefix="1" applyFont="1" applyFill="1" applyBorder="1" applyAlignment="1" applyProtection="1">
      <alignment horizontal="left" vertical="center"/>
      <protection locked="0"/>
    </xf>
    <xf numFmtId="0" fontId="8" fillId="3" borderId="14" xfId="0" applyFont="1" applyFill="1" applyBorder="1" applyAlignment="1" applyProtection="1">
      <alignment horizontal="left"/>
    </xf>
    <xf numFmtId="0" fontId="8" fillId="3" borderId="15" xfId="0" applyFont="1" applyFill="1" applyBorder="1" applyAlignment="1" applyProtection="1">
      <alignment horizontal="left"/>
    </xf>
    <xf numFmtId="0" fontId="9" fillId="2" borderId="22" xfId="0" applyFont="1" applyFill="1" applyBorder="1" applyAlignment="1" applyProtection="1">
      <alignment horizontal="center" vertical="center"/>
    </xf>
    <xf numFmtId="0" fontId="7" fillId="9" borderId="20" xfId="0" applyFont="1" applyFill="1" applyBorder="1" applyAlignment="1">
      <alignment horizontal="center" vertical="center" textRotation="90"/>
    </xf>
    <xf numFmtId="0" fontId="7" fillId="9" borderId="18"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8" borderId="4" xfId="0" applyFont="1" applyFill="1" applyBorder="1" applyAlignment="1" applyProtection="1">
      <alignment horizontal="left" vertical="center" wrapText="1"/>
      <protection locked="0"/>
    </xf>
    <xf numFmtId="0" fontId="11" fillId="8" borderId="4" xfId="0" applyFont="1" applyFill="1" applyBorder="1" applyAlignment="1" applyProtection="1">
      <alignment vertical="center" wrapText="1"/>
      <protection locked="0"/>
    </xf>
    <xf numFmtId="0" fontId="19" fillId="8" borderId="6" xfId="0" applyFont="1" applyFill="1" applyBorder="1" applyAlignment="1" applyProtection="1">
      <alignment horizontal="left" vertical="center" wrapText="1"/>
    </xf>
    <xf numFmtId="0" fontId="11" fillId="8" borderId="7" xfId="0" applyFont="1" applyFill="1" applyBorder="1" applyAlignment="1" applyProtection="1">
      <alignment horizontal="left" vertical="center" wrapText="1"/>
    </xf>
    <xf numFmtId="0" fontId="11" fillId="8" borderId="8" xfId="0" applyFont="1" applyFill="1" applyBorder="1" applyAlignment="1" applyProtection="1">
      <alignment horizontal="left" vertical="center" wrapText="1"/>
    </xf>
    <xf numFmtId="0" fontId="11" fillId="8" borderId="10" xfId="0" applyFont="1" applyFill="1" applyBorder="1" applyAlignment="1" applyProtection="1">
      <alignment horizontal="left" vertical="center" wrapText="1"/>
    </xf>
    <xf numFmtId="0" fontId="11" fillId="8" borderId="11" xfId="0" applyFont="1" applyFill="1" applyBorder="1" applyAlignment="1" applyProtection="1">
      <alignment horizontal="left" vertical="center" wrapText="1"/>
    </xf>
    <xf numFmtId="0" fontId="11" fillId="8" borderId="12" xfId="0" applyFont="1" applyFill="1" applyBorder="1" applyAlignment="1" applyProtection="1">
      <alignment horizontal="left" vertical="center" wrapText="1"/>
    </xf>
    <xf numFmtId="0" fontId="11" fillId="8" borderId="4" xfId="0" applyFont="1" applyFill="1" applyBorder="1" applyAlignment="1" applyProtection="1">
      <alignment horizontal="center" vertical="center" wrapText="1"/>
      <protection locked="0"/>
    </xf>
    <xf numFmtId="0" fontId="18" fillId="8" borderId="4" xfId="0" quotePrefix="1" applyFont="1" applyFill="1" applyBorder="1" applyAlignment="1" applyProtection="1">
      <alignment horizontal="left" vertical="center" wrapText="1"/>
      <protection locked="0"/>
    </xf>
    <xf numFmtId="0" fontId="11" fillId="8" borderId="4" xfId="0" quotePrefix="1" applyFont="1" applyFill="1" applyBorder="1" applyAlignment="1" applyProtection="1">
      <alignment horizontal="left" vertical="center" wrapText="1"/>
      <protection locked="0"/>
    </xf>
    <xf numFmtId="0" fontId="19" fillId="8" borderId="4" xfId="0" quotePrefix="1" applyFont="1" applyFill="1" applyBorder="1" applyAlignment="1" applyProtection="1">
      <alignment horizontal="left" vertical="center" wrapText="1"/>
      <protection locked="0"/>
    </xf>
    <xf numFmtId="0" fontId="19" fillId="8" borderId="1" xfId="0" quotePrefix="1" applyFont="1" applyFill="1" applyBorder="1" applyAlignment="1" applyProtection="1">
      <alignment horizontal="left" vertical="center" wrapText="1"/>
      <protection locked="0"/>
    </xf>
    <xf numFmtId="0" fontId="19" fillId="8" borderId="3" xfId="0" quotePrefix="1" applyFont="1" applyFill="1" applyBorder="1" applyAlignment="1" applyProtection="1">
      <alignment horizontal="left" vertical="center" wrapText="1"/>
      <protection locked="0"/>
    </xf>
    <xf numFmtId="0" fontId="19" fillId="8" borderId="3" xfId="0" quotePrefix="1" applyFont="1" applyFill="1" applyBorder="1" applyAlignment="1" applyProtection="1">
      <alignment horizontal="left" vertical="center"/>
      <protection locked="0"/>
    </xf>
    <xf numFmtId="0" fontId="11" fillId="11" borderId="4" xfId="0" applyFont="1" applyFill="1" applyBorder="1" applyAlignment="1" applyProtection="1">
      <alignment vertical="center" wrapText="1"/>
      <protection locked="0"/>
    </xf>
    <xf numFmtId="0" fontId="11" fillId="8" borderId="6" xfId="0" applyFont="1" applyFill="1" applyBorder="1" applyAlignment="1" applyProtection="1">
      <alignment horizontal="left" vertical="center"/>
    </xf>
    <xf numFmtId="0" fontId="11" fillId="8" borderId="7" xfId="0" applyFont="1" applyFill="1" applyBorder="1" applyAlignment="1" applyProtection="1">
      <alignment horizontal="left" vertical="center"/>
    </xf>
    <xf numFmtId="0" fontId="11" fillId="8" borderId="8" xfId="0" applyFont="1" applyFill="1" applyBorder="1" applyAlignment="1" applyProtection="1">
      <alignment horizontal="left" vertical="center"/>
    </xf>
    <xf numFmtId="0" fontId="11" fillId="8" borderId="10" xfId="0" applyFont="1" applyFill="1" applyBorder="1" applyAlignment="1" applyProtection="1">
      <alignment horizontal="left" vertical="center"/>
    </xf>
    <xf numFmtId="0" fontId="11" fillId="8" borderId="11" xfId="0" applyFont="1" applyFill="1" applyBorder="1" applyAlignment="1" applyProtection="1">
      <alignment horizontal="left" vertical="center"/>
    </xf>
    <xf numFmtId="0" fontId="11" fillId="8" borderId="12" xfId="0" applyFont="1" applyFill="1" applyBorder="1" applyAlignment="1" applyProtection="1">
      <alignment horizontal="left" vertical="center"/>
    </xf>
    <xf numFmtId="0" fontId="11" fillId="0" borderId="4" xfId="0" applyFont="1" applyBorder="1" applyAlignment="1" applyProtection="1">
      <alignment horizontal="center" vertical="center" wrapText="1"/>
    </xf>
    <xf numFmtId="0" fontId="11" fillId="0" borderId="1" xfId="0" quotePrefix="1" applyFont="1" applyFill="1" applyBorder="1" applyAlignment="1" applyProtection="1">
      <alignment horizontal="left" vertical="center" wrapText="1"/>
      <protection locked="0"/>
    </xf>
    <xf numFmtId="0" fontId="11" fillId="0" borderId="3" xfId="0" quotePrefix="1" applyFont="1" applyFill="1" applyBorder="1" applyAlignment="1" applyProtection="1">
      <alignment horizontal="left" vertical="center" wrapText="1"/>
      <protection locked="0"/>
    </xf>
    <xf numFmtId="0" fontId="11" fillId="0" borderId="6" xfId="0" applyFont="1" applyBorder="1" applyAlignment="1" applyProtection="1">
      <alignment horizontal="left" vertical="center"/>
    </xf>
    <xf numFmtId="0" fontId="11" fillId="0" borderId="7" xfId="0" applyFont="1" applyBorder="1" applyAlignment="1" applyProtection="1">
      <alignment horizontal="left" vertical="center"/>
    </xf>
    <xf numFmtId="0" fontId="11" fillId="0" borderId="8"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1" fillId="0" borderId="12" xfId="0" applyFont="1" applyBorder="1" applyAlignment="1" applyProtection="1">
      <alignment horizontal="left" vertical="center" wrapText="1"/>
    </xf>
    <xf numFmtId="0" fontId="10" fillId="0" borderId="4" xfId="0" applyFont="1" applyBorder="1" applyAlignment="1" applyProtection="1">
      <alignment vertical="center" wrapText="1"/>
      <protection locked="0"/>
    </xf>
    <xf numFmtId="0" fontId="26" fillId="0" borderId="4" xfId="0" quotePrefix="1"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8" borderId="6" xfId="0" applyFont="1" applyFill="1" applyBorder="1" applyAlignment="1" applyProtection="1">
      <alignment horizontal="left" vertical="center" wrapText="1"/>
    </xf>
    <xf numFmtId="0" fontId="12" fillId="4" borderId="4" xfId="0" applyFont="1" applyFill="1" applyBorder="1" applyAlignment="1" applyProtection="1">
      <alignment horizontal="center" vertical="center" wrapText="1"/>
    </xf>
    <xf numFmtId="0" fontId="11" fillId="0" borderId="4" xfId="0" applyFont="1" applyFill="1" applyBorder="1" applyAlignment="1" applyProtection="1">
      <alignment vertical="center" wrapText="1"/>
      <protection locked="0"/>
    </xf>
    <xf numFmtId="0" fontId="11" fillId="0" borderId="4" xfId="0" applyFont="1" applyFill="1" applyBorder="1" applyAlignment="1" applyProtection="1">
      <alignment horizontal="center" vertical="center" wrapText="1"/>
      <protection locked="0"/>
    </xf>
    <xf numFmtId="0" fontId="11" fillId="0" borderId="4" xfId="0" quotePrefix="1" applyFont="1" applyFill="1" applyBorder="1" applyAlignment="1" applyProtection="1">
      <alignment horizontal="left" vertical="center" wrapText="1"/>
      <protection locked="0"/>
    </xf>
    <xf numFmtId="0" fontId="10" fillId="0" borderId="6" xfId="0" quotePrefix="1" applyFont="1" applyFill="1" applyBorder="1" applyAlignment="1" applyProtection="1">
      <alignment horizontal="left" vertical="center" wrapText="1"/>
      <protection locked="0"/>
    </xf>
    <xf numFmtId="0" fontId="10" fillId="0" borderId="7" xfId="0" quotePrefix="1" applyFont="1" applyFill="1" applyBorder="1" applyAlignment="1" applyProtection="1">
      <alignment horizontal="left" vertical="center" wrapText="1"/>
      <protection locked="0"/>
    </xf>
    <xf numFmtId="0" fontId="10" fillId="0" borderId="8" xfId="0" quotePrefix="1" applyFont="1" applyFill="1" applyBorder="1" applyAlignment="1" applyProtection="1">
      <alignment horizontal="left" vertical="center" wrapText="1"/>
      <protection locked="0"/>
    </xf>
    <xf numFmtId="0" fontId="10" fillId="0" borderId="10" xfId="0" quotePrefix="1" applyFont="1" applyFill="1" applyBorder="1" applyAlignment="1" applyProtection="1">
      <alignment horizontal="left" vertical="center" wrapText="1"/>
      <protection locked="0"/>
    </xf>
    <xf numFmtId="0" fontId="10" fillId="0" borderId="11" xfId="0" quotePrefix="1" applyFont="1" applyFill="1" applyBorder="1" applyAlignment="1" applyProtection="1">
      <alignment horizontal="left" vertical="center" wrapText="1"/>
      <protection locked="0"/>
    </xf>
    <xf numFmtId="0" fontId="10" fillId="0" borderId="12" xfId="0" quotePrefix="1" applyFont="1" applyFill="1" applyBorder="1" applyAlignment="1" applyProtection="1">
      <alignment horizontal="left" vertical="center" wrapText="1"/>
      <protection locked="0"/>
    </xf>
    <xf numFmtId="0" fontId="11" fillId="0" borderId="1" xfId="0" quotePrefix="1" applyFont="1" applyBorder="1" applyAlignment="1" applyProtection="1">
      <alignment horizontal="left" vertical="center" wrapText="1"/>
      <protection locked="0"/>
    </xf>
    <xf numFmtId="0" fontId="11" fillId="0" borderId="3" xfId="0" quotePrefix="1" applyFont="1" applyBorder="1" applyAlignment="1" applyProtection="1">
      <alignment horizontal="left" vertical="center" wrapText="1"/>
      <protection locked="0"/>
    </xf>
    <xf numFmtId="0" fontId="19" fillId="0" borderId="1" xfId="0" quotePrefix="1" applyFont="1" applyBorder="1" applyAlignment="1" applyProtection="1">
      <alignment horizontal="left" vertical="center" wrapText="1"/>
      <protection locked="0"/>
    </xf>
    <xf numFmtId="0" fontId="19" fillId="0" borderId="3" xfId="0" quotePrefix="1" applyFont="1" applyBorder="1" applyAlignment="1" applyProtection="1">
      <alignment horizontal="left" vertical="center" wrapText="1"/>
      <protection locked="0"/>
    </xf>
    <xf numFmtId="0" fontId="11" fillId="0" borderId="4" xfId="0" applyFont="1" applyFill="1" applyBorder="1" applyAlignment="1" applyProtection="1">
      <alignment horizontal="center" vertical="center" wrapText="1"/>
    </xf>
    <xf numFmtId="0" fontId="11" fillId="0" borderId="6" xfId="0" applyFont="1" applyFill="1" applyBorder="1" applyAlignment="1" applyProtection="1">
      <alignment horizontal="left" vertical="center"/>
    </xf>
    <xf numFmtId="0" fontId="11" fillId="0" borderId="7"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11"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0" fontId="11" fillId="0" borderId="4" xfId="0" quotePrefix="1" applyFont="1" applyBorder="1" applyAlignment="1" applyProtection="1">
      <alignment vertical="center" wrapText="1"/>
      <protection locked="0"/>
    </xf>
    <xf numFmtId="0" fontId="11" fillId="12" borderId="4" xfId="0" applyFont="1" applyFill="1" applyBorder="1" applyAlignment="1" applyProtection="1">
      <alignment horizontal="left" vertical="center" wrapText="1"/>
      <protection locked="0"/>
    </xf>
    <xf numFmtId="0" fontId="11" fillId="12" borderId="4" xfId="0" applyFont="1" applyFill="1" applyBorder="1" applyAlignment="1" applyProtection="1">
      <alignment vertical="center" wrapText="1"/>
      <protection locked="0"/>
    </xf>
    <xf numFmtId="0" fontId="11" fillId="0" borderId="6"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10"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protection locked="0"/>
    </xf>
    <xf numFmtId="0" fontId="11" fillId="0" borderId="4" xfId="0" applyFont="1" applyBorder="1" applyAlignment="1" applyProtection="1">
      <alignment vertical="top" wrapText="1"/>
      <protection locked="0"/>
    </xf>
    <xf numFmtId="0" fontId="11" fillId="0" borderId="1"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0" fillId="8" borderId="6" xfId="0" quotePrefix="1" applyFont="1" applyFill="1" applyBorder="1" applyAlignment="1" applyProtection="1">
      <alignment horizontal="left" vertical="center"/>
      <protection locked="0"/>
    </xf>
    <xf numFmtId="0" fontId="10" fillId="8" borderId="7" xfId="0" quotePrefix="1" applyFont="1" applyFill="1" applyBorder="1" applyAlignment="1" applyProtection="1">
      <alignment horizontal="left" vertical="center"/>
      <protection locked="0"/>
    </xf>
    <xf numFmtId="0" fontId="10" fillId="8" borderId="8" xfId="0" quotePrefix="1" applyFont="1" applyFill="1" applyBorder="1" applyAlignment="1" applyProtection="1">
      <alignment horizontal="left" vertical="center"/>
      <protection locked="0"/>
    </xf>
    <xf numFmtId="0" fontId="10" fillId="8" borderId="10" xfId="0" quotePrefix="1" applyFont="1" applyFill="1" applyBorder="1" applyAlignment="1" applyProtection="1">
      <alignment horizontal="left" vertical="center"/>
      <protection locked="0"/>
    </xf>
    <xf numFmtId="0" fontId="10" fillId="8" borderId="11" xfId="0" quotePrefix="1" applyFont="1" applyFill="1" applyBorder="1" applyAlignment="1" applyProtection="1">
      <alignment horizontal="left" vertical="center"/>
      <protection locked="0"/>
    </xf>
    <xf numFmtId="0" fontId="10" fillId="8" borderId="12" xfId="0" quotePrefix="1" applyFont="1" applyFill="1" applyBorder="1" applyAlignment="1" applyProtection="1">
      <alignment horizontal="left" vertical="center"/>
      <protection locked="0"/>
    </xf>
    <xf numFmtId="0" fontId="26" fillId="0" borderId="4" xfId="0" applyFont="1" applyBorder="1" applyAlignment="1" applyProtection="1">
      <alignment vertical="center" wrapText="1"/>
      <protection locked="0"/>
    </xf>
    <xf numFmtId="0" fontId="0" fillId="0" borderId="0" xfId="0" applyFont="1" applyAlignment="1">
      <alignment horizontal="center" vertical="center" wrapText="1"/>
    </xf>
    <xf numFmtId="0" fontId="11" fillId="0" borderId="4" xfId="0" quotePrefix="1" applyFont="1" applyFill="1" applyBorder="1" applyAlignment="1" applyProtection="1">
      <alignment vertical="center" wrapText="1"/>
      <protection locked="0"/>
    </xf>
    <xf numFmtId="0" fontId="11" fillId="8" borderId="1" xfId="0" quotePrefix="1" applyFont="1" applyFill="1" applyBorder="1" applyAlignment="1" applyProtection="1">
      <alignment horizontal="left" vertical="center" wrapText="1"/>
      <protection locked="0"/>
    </xf>
    <xf numFmtId="0" fontId="11" fillId="8" borderId="3" xfId="0" quotePrefix="1" applyFont="1" applyFill="1" applyBorder="1" applyAlignment="1" applyProtection="1">
      <alignment horizontal="left" vertical="center" wrapText="1"/>
      <protection locked="0"/>
    </xf>
    <xf numFmtId="0" fontId="11" fillId="8" borderId="1" xfId="0" quotePrefix="1" applyFont="1" applyFill="1" applyBorder="1" applyAlignment="1" applyProtection="1">
      <alignment horizontal="left" vertical="center"/>
      <protection locked="0"/>
    </xf>
    <xf numFmtId="0" fontId="11" fillId="8" borderId="3" xfId="0" quotePrefix="1" applyFont="1" applyFill="1" applyBorder="1" applyAlignment="1" applyProtection="1">
      <alignment horizontal="left" vertical="center"/>
      <protection locked="0"/>
    </xf>
    <xf numFmtId="0" fontId="26" fillId="3" borderId="4" xfId="0" applyFont="1" applyFill="1" applyBorder="1" applyAlignment="1" applyProtection="1">
      <alignment horizontal="center" vertical="center" wrapText="1"/>
    </xf>
    <xf numFmtId="0" fontId="11" fillId="0" borderId="4" xfId="0" quotePrefix="1" applyFont="1" applyBorder="1" applyAlignment="1" applyProtection="1">
      <alignment horizontal="center" vertical="center" wrapText="1"/>
    </xf>
    <xf numFmtId="0" fontId="11" fillId="0" borderId="0" xfId="0" applyFont="1" applyAlignment="1">
      <alignment horizontal="center" vertical="center" wrapText="1"/>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1" fillId="0" borderId="33"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34"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16" fontId="11" fillId="0" borderId="4" xfId="0" quotePrefix="1" applyNumberFormat="1" applyFont="1" applyFill="1" applyBorder="1" applyAlignment="1" applyProtection="1">
      <alignment horizontal="center" vertical="center" wrapText="1"/>
    </xf>
    <xf numFmtId="0" fontId="22" fillId="0" borderId="0" xfId="0" applyFont="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3" xfId="0" applyBorder="1" applyAlignment="1">
      <alignment horizontal="left" vertical="center" wrapText="1"/>
    </xf>
    <xf numFmtId="0" fontId="0" fillId="0" borderId="0" xfId="0" applyAlignment="1">
      <alignment horizontal="left" vertical="center" wrapText="1"/>
    </xf>
    <xf numFmtId="0" fontId="0" fillId="0" borderId="34"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0" fillId="5" borderId="5"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cellXfs>
  <cellStyles count="6">
    <cellStyle name="Hyperlink" xfId="5" builtinId="8"/>
    <cellStyle name="Normal" xfId="0" builtinId="0"/>
    <cellStyle name="Normal 2" xfId="1"/>
    <cellStyle name="Normal 3" xfId="2"/>
    <cellStyle name="Normal 4" xfId="3"/>
    <cellStyle name="Normal 4 2" xfId="4"/>
  </cellStyles>
  <dxfs count="4">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7.xml"/><Relationship Id="rId68" Type="http://schemas.openxmlformats.org/officeDocument/2006/relationships/externalLink" Target="externalLinks/externalLink12.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externalLink" Target="externalLinks/externalLink10.xml"/><Relationship Id="rId74" Type="http://schemas.openxmlformats.org/officeDocument/2006/relationships/externalLink" Target="externalLinks/externalLink18.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5.xml"/><Relationship Id="rId82"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73" Type="http://schemas.openxmlformats.org/officeDocument/2006/relationships/externalLink" Target="externalLinks/externalLink17.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externalLink" Target="externalLinks/externalLink13.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6.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 Id="rId70" Type="http://schemas.openxmlformats.org/officeDocument/2006/relationships/externalLink" Target="externalLinks/externalLink14.xml"/><Relationship Id="rId75" Type="http://schemas.openxmlformats.org/officeDocument/2006/relationships/externalLink" Target="externalLinks/externalLink19.xml"/><Relationship Id="rId83"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9525</xdr:colOff>
      <xdr:row>5</xdr:row>
      <xdr:rowOff>1</xdr:rowOff>
    </xdr:from>
    <xdr:to>
      <xdr:col>12</xdr:col>
      <xdr:colOff>2700</xdr:colOff>
      <xdr:row>6</xdr:row>
      <xdr:rowOff>0</xdr:rowOff>
    </xdr:to>
    <xdr:sp macro="[0]!Create_Heat_Map" textlink="">
      <xdr:nvSpPr>
        <xdr:cNvPr id="2" name="Bevel 1">
          <a:extLst>
            <a:ext uri="{FF2B5EF4-FFF2-40B4-BE49-F238E27FC236}">
              <a16:creationId xmlns:a16="http://schemas.microsoft.com/office/drawing/2014/main" id="{D8D05D51-B165-4CA0-80C9-3528E0808922}"/>
            </a:ext>
          </a:extLst>
        </xdr:cNvPr>
        <xdr:cNvSpPr/>
      </xdr:nvSpPr>
      <xdr:spPr>
        <a:xfrm>
          <a:off x="6105525" y="952501"/>
          <a:ext cx="1212375" cy="19049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Make Heat Map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152295</xdr:colOff>
      <xdr:row>3</xdr:row>
      <xdr:rowOff>185685</xdr:rowOff>
    </xdr:from>
    <xdr:to>
      <xdr:col>2</xdr:col>
      <xdr:colOff>162015</xdr:colOff>
      <xdr:row>3</xdr:row>
      <xdr:rowOff>214485</xdr:rowOff>
    </xdr:to>
    <xdr:pic>
      <xdr:nvPicPr>
        <xdr:cNvPr id="2" name="Ink 1">
          <a:extLst>
            <a:ext uri="{FF2B5EF4-FFF2-40B4-BE49-F238E27FC236}">
              <a16:creationId xmlns:a16="http://schemas.microsoft.com/office/drawing/2014/main" id="{97906D4D-17E7-4FD7-9FBC-C840A1D15BC2}"/>
            </a:ext>
          </a:extLst>
        </xdr:cNvPr>
        <xdr:cNvPicPr/>
      </xdr:nvPicPr>
      <xdr:blipFill>
        <a:blip xmlns:r="http://schemas.openxmlformats.org/officeDocument/2006/relationships" r:embed="rId1"/>
        <a:stretch>
          <a:fillRect/>
        </a:stretch>
      </xdr:blipFill>
      <xdr:spPr>
        <a:xfrm>
          <a:off x="5029095" y="940065"/>
          <a:ext cx="9720" cy="28800"/>
        </a:xfrm>
        <a:prstGeom prst="rect">
          <a:avLst/>
        </a:prstGeom>
      </xdr:spPr>
    </xdr:pic>
    <xdr:clientData/>
  </xdr:twoCellAnchor>
  <xdr:twoCellAnchor>
    <xdr:from>
      <xdr:col>2</xdr:col>
      <xdr:colOff>109455</xdr:colOff>
      <xdr:row>3</xdr:row>
      <xdr:rowOff>238065</xdr:rowOff>
    </xdr:from>
    <xdr:to>
      <xdr:col>2</xdr:col>
      <xdr:colOff>114315</xdr:colOff>
      <xdr:row>3</xdr:row>
      <xdr:rowOff>238245</xdr:rowOff>
    </xdr:to>
    <xdr:pic>
      <xdr:nvPicPr>
        <xdr:cNvPr id="3" name="Ink 2">
          <a:extLst>
            <a:ext uri="{FF2B5EF4-FFF2-40B4-BE49-F238E27FC236}">
              <a16:creationId xmlns:a16="http://schemas.microsoft.com/office/drawing/2014/main" id="{458FACA5-89AE-47E8-97D6-6EF7269E6DA7}"/>
            </a:ext>
          </a:extLst>
        </xdr:cNvPr>
        <xdr:cNvPicPr/>
      </xdr:nvPicPr>
      <xdr:blipFill>
        <a:blip xmlns:r="http://schemas.openxmlformats.org/officeDocument/2006/relationships" r:embed="rId2"/>
        <a:stretch>
          <a:fillRect/>
        </a:stretch>
      </xdr:blipFill>
      <xdr:spPr>
        <a:xfrm>
          <a:off x="4986255" y="992445"/>
          <a:ext cx="4860" cy="180"/>
        </a:xfrm>
        <a:prstGeom prst="rect">
          <a:avLst/>
        </a:prstGeom>
      </xdr:spPr>
    </xdr:pic>
    <xdr:clientData/>
  </xdr:twoCellAnchor>
  <xdr:twoCellAnchor>
    <xdr:from>
      <xdr:col>2</xdr:col>
      <xdr:colOff>104775</xdr:colOff>
      <xdr:row>3</xdr:row>
      <xdr:rowOff>261825</xdr:rowOff>
    </xdr:from>
    <xdr:to>
      <xdr:col>2</xdr:col>
      <xdr:colOff>109635</xdr:colOff>
      <xdr:row>3</xdr:row>
      <xdr:rowOff>262005</xdr:rowOff>
    </xdr:to>
    <xdr:pic>
      <xdr:nvPicPr>
        <xdr:cNvPr id="4" name="Ink 3">
          <a:extLst>
            <a:ext uri="{FF2B5EF4-FFF2-40B4-BE49-F238E27FC236}">
              <a16:creationId xmlns:a16="http://schemas.microsoft.com/office/drawing/2014/main" id="{7D95791F-4DBF-421B-825B-50B41947C56A}"/>
            </a:ext>
          </a:extLst>
        </xdr:cNvPr>
        <xdr:cNvPicPr/>
      </xdr:nvPicPr>
      <xdr:blipFill>
        <a:blip xmlns:r="http://schemas.openxmlformats.org/officeDocument/2006/relationships" r:embed="rId2"/>
        <a:stretch>
          <a:fillRect/>
        </a:stretch>
      </xdr:blipFill>
      <xdr:spPr>
        <a:xfrm>
          <a:off x="4981575" y="1016205"/>
          <a:ext cx="4860" cy="180"/>
        </a:xfrm>
        <a:prstGeom prst="rect">
          <a:avLst/>
        </a:prstGeom>
      </xdr:spPr>
    </xdr:pic>
    <xdr:clientData/>
  </xdr:twoCellAnchor>
  <xdr:twoCellAnchor>
    <xdr:from>
      <xdr:col>1</xdr:col>
      <xdr:colOff>1557165</xdr:colOff>
      <xdr:row>3</xdr:row>
      <xdr:rowOff>171285</xdr:rowOff>
    </xdr:from>
    <xdr:to>
      <xdr:col>1</xdr:col>
      <xdr:colOff>1571565</xdr:colOff>
      <xdr:row>3</xdr:row>
      <xdr:rowOff>181005</xdr:rowOff>
    </xdr:to>
    <xdr:pic>
      <xdr:nvPicPr>
        <xdr:cNvPr id="5" name="Ink 4">
          <a:extLst>
            <a:ext uri="{FF2B5EF4-FFF2-40B4-BE49-F238E27FC236}">
              <a16:creationId xmlns:a16="http://schemas.microsoft.com/office/drawing/2014/main" id="{8A0CB6CB-3CA3-40CE-9F2D-391AC0911325}"/>
            </a:ext>
          </a:extLst>
        </xdr:cNvPr>
        <xdr:cNvPicPr/>
      </xdr:nvPicPr>
      <xdr:blipFill>
        <a:blip xmlns:r="http://schemas.openxmlformats.org/officeDocument/2006/relationships" r:embed="rId3"/>
        <a:stretch>
          <a:fillRect/>
        </a:stretch>
      </xdr:blipFill>
      <xdr:spPr>
        <a:xfrm>
          <a:off x="2974485" y="925665"/>
          <a:ext cx="14400" cy="9720"/>
        </a:xfrm>
        <a:prstGeom prst="rect">
          <a:avLst/>
        </a:prstGeom>
      </xdr:spPr>
    </xdr:pic>
    <xdr:clientData/>
  </xdr:twoCellAnchor>
  <xdr:twoCellAnchor>
    <xdr:from>
      <xdr:col>3</xdr:col>
      <xdr:colOff>390420</xdr:colOff>
      <xdr:row>3</xdr:row>
      <xdr:rowOff>223665</xdr:rowOff>
    </xdr:from>
    <xdr:to>
      <xdr:col>3</xdr:col>
      <xdr:colOff>400140</xdr:colOff>
      <xdr:row>3</xdr:row>
      <xdr:rowOff>238065</xdr:rowOff>
    </xdr:to>
    <xdr:pic>
      <xdr:nvPicPr>
        <xdr:cNvPr id="6" name="Ink 5">
          <a:extLst>
            <a:ext uri="{FF2B5EF4-FFF2-40B4-BE49-F238E27FC236}">
              <a16:creationId xmlns:a16="http://schemas.microsoft.com/office/drawing/2014/main" id="{C9F91CB0-B170-4BBA-B9D5-F0AF7B6D90E8}"/>
            </a:ext>
          </a:extLst>
        </xdr:cNvPr>
        <xdr:cNvPicPr/>
      </xdr:nvPicPr>
      <xdr:blipFill>
        <a:blip xmlns:r="http://schemas.openxmlformats.org/officeDocument/2006/relationships" r:embed="rId4"/>
        <a:stretch>
          <a:fillRect/>
        </a:stretch>
      </xdr:blipFill>
      <xdr:spPr>
        <a:xfrm>
          <a:off x="6684540" y="978045"/>
          <a:ext cx="9720" cy="14400"/>
        </a:xfrm>
        <a:prstGeom prst="rect">
          <a:avLst/>
        </a:prstGeom>
      </xdr:spPr>
    </xdr:pic>
    <xdr:clientData/>
  </xdr:twoCellAnchor>
  <xdr:twoCellAnchor>
    <xdr:from>
      <xdr:col>2</xdr:col>
      <xdr:colOff>152295</xdr:colOff>
      <xdr:row>3</xdr:row>
      <xdr:rowOff>185685</xdr:rowOff>
    </xdr:from>
    <xdr:to>
      <xdr:col>2</xdr:col>
      <xdr:colOff>162015</xdr:colOff>
      <xdr:row>3</xdr:row>
      <xdr:rowOff>214485</xdr:rowOff>
    </xdr:to>
    <xdr:pic>
      <xdr:nvPicPr>
        <xdr:cNvPr id="7" name="Ink 1">
          <a:extLst>
            <a:ext uri="{FF2B5EF4-FFF2-40B4-BE49-F238E27FC236}">
              <a16:creationId xmlns:a16="http://schemas.microsoft.com/office/drawing/2014/main" id="{97906D4D-17E7-4FD7-9FBC-C840A1D15BC2}"/>
            </a:ext>
          </a:extLst>
        </xdr:cNvPr>
        <xdr:cNvPicPr/>
      </xdr:nvPicPr>
      <xdr:blipFill>
        <a:blip xmlns:r="http://schemas.openxmlformats.org/officeDocument/2006/relationships" r:embed="rId1"/>
        <a:stretch>
          <a:fillRect/>
        </a:stretch>
      </xdr:blipFill>
      <xdr:spPr>
        <a:xfrm>
          <a:off x="5029095" y="940065"/>
          <a:ext cx="9720" cy="28800"/>
        </a:xfrm>
        <a:prstGeom prst="rect">
          <a:avLst/>
        </a:prstGeom>
      </xdr:spPr>
    </xdr:pic>
    <xdr:clientData/>
  </xdr:twoCellAnchor>
  <xdr:twoCellAnchor>
    <xdr:from>
      <xdr:col>2</xdr:col>
      <xdr:colOff>109455</xdr:colOff>
      <xdr:row>3</xdr:row>
      <xdr:rowOff>238065</xdr:rowOff>
    </xdr:from>
    <xdr:to>
      <xdr:col>2</xdr:col>
      <xdr:colOff>114315</xdr:colOff>
      <xdr:row>3</xdr:row>
      <xdr:rowOff>238245</xdr:rowOff>
    </xdr:to>
    <xdr:pic>
      <xdr:nvPicPr>
        <xdr:cNvPr id="8" name="Ink 2">
          <a:extLst>
            <a:ext uri="{FF2B5EF4-FFF2-40B4-BE49-F238E27FC236}">
              <a16:creationId xmlns:a16="http://schemas.microsoft.com/office/drawing/2014/main" id="{458FACA5-89AE-47E8-97D6-6EF7269E6DA7}"/>
            </a:ext>
          </a:extLst>
        </xdr:cNvPr>
        <xdr:cNvPicPr/>
      </xdr:nvPicPr>
      <xdr:blipFill>
        <a:blip xmlns:r="http://schemas.openxmlformats.org/officeDocument/2006/relationships" r:embed="rId2"/>
        <a:stretch>
          <a:fillRect/>
        </a:stretch>
      </xdr:blipFill>
      <xdr:spPr>
        <a:xfrm>
          <a:off x="4986255" y="992445"/>
          <a:ext cx="4860" cy="180"/>
        </a:xfrm>
        <a:prstGeom prst="rect">
          <a:avLst/>
        </a:prstGeom>
      </xdr:spPr>
    </xdr:pic>
    <xdr:clientData/>
  </xdr:twoCellAnchor>
  <xdr:twoCellAnchor>
    <xdr:from>
      <xdr:col>2</xdr:col>
      <xdr:colOff>104775</xdr:colOff>
      <xdr:row>3</xdr:row>
      <xdr:rowOff>261825</xdr:rowOff>
    </xdr:from>
    <xdr:to>
      <xdr:col>2</xdr:col>
      <xdr:colOff>109635</xdr:colOff>
      <xdr:row>3</xdr:row>
      <xdr:rowOff>262005</xdr:rowOff>
    </xdr:to>
    <xdr:pic>
      <xdr:nvPicPr>
        <xdr:cNvPr id="9" name="Ink 3">
          <a:extLst>
            <a:ext uri="{FF2B5EF4-FFF2-40B4-BE49-F238E27FC236}">
              <a16:creationId xmlns:a16="http://schemas.microsoft.com/office/drawing/2014/main" id="{7D95791F-4DBF-421B-825B-50B41947C56A}"/>
            </a:ext>
          </a:extLst>
        </xdr:cNvPr>
        <xdr:cNvPicPr/>
      </xdr:nvPicPr>
      <xdr:blipFill>
        <a:blip xmlns:r="http://schemas.openxmlformats.org/officeDocument/2006/relationships" r:embed="rId2"/>
        <a:stretch>
          <a:fillRect/>
        </a:stretch>
      </xdr:blipFill>
      <xdr:spPr>
        <a:xfrm>
          <a:off x="4981575" y="1016205"/>
          <a:ext cx="4860" cy="180"/>
        </a:xfrm>
        <a:prstGeom prst="rect">
          <a:avLst/>
        </a:prstGeom>
      </xdr:spPr>
    </xdr:pic>
    <xdr:clientData/>
  </xdr:twoCellAnchor>
  <xdr:twoCellAnchor>
    <xdr:from>
      <xdr:col>1</xdr:col>
      <xdr:colOff>1557165</xdr:colOff>
      <xdr:row>3</xdr:row>
      <xdr:rowOff>171285</xdr:rowOff>
    </xdr:from>
    <xdr:to>
      <xdr:col>1</xdr:col>
      <xdr:colOff>1571565</xdr:colOff>
      <xdr:row>3</xdr:row>
      <xdr:rowOff>181005</xdr:rowOff>
    </xdr:to>
    <xdr:pic>
      <xdr:nvPicPr>
        <xdr:cNvPr id="10" name="Ink 4">
          <a:extLst>
            <a:ext uri="{FF2B5EF4-FFF2-40B4-BE49-F238E27FC236}">
              <a16:creationId xmlns:a16="http://schemas.microsoft.com/office/drawing/2014/main" id="{8A0CB6CB-3CA3-40CE-9F2D-391AC0911325}"/>
            </a:ext>
          </a:extLst>
        </xdr:cNvPr>
        <xdr:cNvPicPr/>
      </xdr:nvPicPr>
      <xdr:blipFill>
        <a:blip xmlns:r="http://schemas.openxmlformats.org/officeDocument/2006/relationships" r:embed="rId3"/>
        <a:stretch>
          <a:fillRect/>
        </a:stretch>
      </xdr:blipFill>
      <xdr:spPr>
        <a:xfrm>
          <a:off x="2974485" y="925665"/>
          <a:ext cx="14400" cy="9720"/>
        </a:xfrm>
        <a:prstGeom prst="rect">
          <a:avLst/>
        </a:prstGeom>
      </xdr:spPr>
    </xdr:pic>
    <xdr:clientData/>
  </xdr:twoCellAnchor>
  <xdr:twoCellAnchor>
    <xdr:from>
      <xdr:col>3</xdr:col>
      <xdr:colOff>390420</xdr:colOff>
      <xdr:row>3</xdr:row>
      <xdr:rowOff>223665</xdr:rowOff>
    </xdr:from>
    <xdr:to>
      <xdr:col>3</xdr:col>
      <xdr:colOff>400140</xdr:colOff>
      <xdr:row>3</xdr:row>
      <xdr:rowOff>238065</xdr:rowOff>
    </xdr:to>
    <xdr:pic>
      <xdr:nvPicPr>
        <xdr:cNvPr id="11" name="Ink 5">
          <a:extLst>
            <a:ext uri="{FF2B5EF4-FFF2-40B4-BE49-F238E27FC236}">
              <a16:creationId xmlns:a16="http://schemas.microsoft.com/office/drawing/2014/main" id="{C9F91CB0-B170-4BBA-B9D5-F0AF7B6D90E8}"/>
            </a:ext>
          </a:extLst>
        </xdr:cNvPr>
        <xdr:cNvPicPr/>
      </xdr:nvPicPr>
      <xdr:blipFill>
        <a:blip xmlns:r="http://schemas.openxmlformats.org/officeDocument/2006/relationships" r:embed="rId4"/>
        <a:stretch>
          <a:fillRect/>
        </a:stretch>
      </xdr:blipFill>
      <xdr:spPr>
        <a:xfrm>
          <a:off x="6684540" y="978045"/>
          <a:ext cx="9720" cy="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152295</xdr:colOff>
      <xdr:row>3</xdr:row>
      <xdr:rowOff>185685</xdr:rowOff>
    </xdr:from>
    <xdr:to>
      <xdr:col>2</xdr:col>
      <xdr:colOff>162015</xdr:colOff>
      <xdr:row>3</xdr:row>
      <xdr:rowOff>214485</xdr:rowOff>
    </xdr:to>
    <xdr:pic>
      <xdr:nvPicPr>
        <xdr:cNvPr id="2" name="Ink 1">
          <a:extLst>
            <a:ext uri="{FF2B5EF4-FFF2-40B4-BE49-F238E27FC236}">
              <a16:creationId xmlns:a16="http://schemas.microsoft.com/office/drawing/2014/main" id="{C4DF3F13-D8A6-4B4A-8295-AA3292A83116}"/>
            </a:ext>
          </a:extLst>
        </xdr:cNvPr>
        <xdr:cNvPicPr/>
      </xdr:nvPicPr>
      <xdr:blipFill>
        <a:blip xmlns:r="http://schemas.openxmlformats.org/officeDocument/2006/relationships" r:embed="rId1"/>
        <a:stretch>
          <a:fillRect/>
        </a:stretch>
      </xdr:blipFill>
      <xdr:spPr>
        <a:xfrm>
          <a:off x="3672735" y="940065"/>
          <a:ext cx="9720" cy="28800"/>
        </a:xfrm>
        <a:prstGeom prst="rect">
          <a:avLst/>
        </a:prstGeom>
      </xdr:spPr>
    </xdr:pic>
    <xdr:clientData/>
  </xdr:twoCellAnchor>
  <xdr:twoCellAnchor>
    <xdr:from>
      <xdr:col>2</xdr:col>
      <xdr:colOff>109455</xdr:colOff>
      <xdr:row>3</xdr:row>
      <xdr:rowOff>238065</xdr:rowOff>
    </xdr:from>
    <xdr:to>
      <xdr:col>2</xdr:col>
      <xdr:colOff>114315</xdr:colOff>
      <xdr:row>3</xdr:row>
      <xdr:rowOff>238245</xdr:rowOff>
    </xdr:to>
    <xdr:pic>
      <xdr:nvPicPr>
        <xdr:cNvPr id="3" name="Ink 2">
          <a:extLst>
            <a:ext uri="{FF2B5EF4-FFF2-40B4-BE49-F238E27FC236}">
              <a16:creationId xmlns:a16="http://schemas.microsoft.com/office/drawing/2014/main" id="{317174BE-2DCE-4414-A19C-48BB31E671C8}"/>
            </a:ext>
          </a:extLst>
        </xdr:cNvPr>
        <xdr:cNvPicPr/>
      </xdr:nvPicPr>
      <xdr:blipFill>
        <a:blip xmlns:r="http://schemas.openxmlformats.org/officeDocument/2006/relationships" r:embed="rId2"/>
        <a:stretch>
          <a:fillRect/>
        </a:stretch>
      </xdr:blipFill>
      <xdr:spPr>
        <a:xfrm>
          <a:off x="3629895" y="992445"/>
          <a:ext cx="4860" cy="180"/>
        </a:xfrm>
        <a:prstGeom prst="rect">
          <a:avLst/>
        </a:prstGeom>
      </xdr:spPr>
    </xdr:pic>
    <xdr:clientData/>
  </xdr:twoCellAnchor>
  <xdr:twoCellAnchor>
    <xdr:from>
      <xdr:col>2</xdr:col>
      <xdr:colOff>104775</xdr:colOff>
      <xdr:row>3</xdr:row>
      <xdr:rowOff>261825</xdr:rowOff>
    </xdr:from>
    <xdr:to>
      <xdr:col>2</xdr:col>
      <xdr:colOff>109635</xdr:colOff>
      <xdr:row>3</xdr:row>
      <xdr:rowOff>262005</xdr:rowOff>
    </xdr:to>
    <xdr:pic>
      <xdr:nvPicPr>
        <xdr:cNvPr id="4" name="Ink 3">
          <a:extLst>
            <a:ext uri="{FF2B5EF4-FFF2-40B4-BE49-F238E27FC236}">
              <a16:creationId xmlns:a16="http://schemas.microsoft.com/office/drawing/2014/main" id="{58D95EA8-11B8-43D2-AED3-5CF48A43B545}"/>
            </a:ext>
          </a:extLst>
        </xdr:cNvPr>
        <xdr:cNvPicPr/>
      </xdr:nvPicPr>
      <xdr:blipFill>
        <a:blip xmlns:r="http://schemas.openxmlformats.org/officeDocument/2006/relationships" r:embed="rId2"/>
        <a:stretch>
          <a:fillRect/>
        </a:stretch>
      </xdr:blipFill>
      <xdr:spPr>
        <a:xfrm>
          <a:off x="3625215" y="1016205"/>
          <a:ext cx="4860" cy="180"/>
        </a:xfrm>
        <a:prstGeom prst="rect">
          <a:avLst/>
        </a:prstGeom>
      </xdr:spPr>
    </xdr:pic>
    <xdr:clientData/>
  </xdr:twoCellAnchor>
  <xdr:twoCellAnchor>
    <xdr:from>
      <xdr:col>1</xdr:col>
      <xdr:colOff>1557165</xdr:colOff>
      <xdr:row>3</xdr:row>
      <xdr:rowOff>171285</xdr:rowOff>
    </xdr:from>
    <xdr:to>
      <xdr:col>1</xdr:col>
      <xdr:colOff>1571565</xdr:colOff>
      <xdr:row>3</xdr:row>
      <xdr:rowOff>181005</xdr:rowOff>
    </xdr:to>
    <xdr:pic>
      <xdr:nvPicPr>
        <xdr:cNvPr id="5" name="Ink 4">
          <a:extLst>
            <a:ext uri="{FF2B5EF4-FFF2-40B4-BE49-F238E27FC236}">
              <a16:creationId xmlns:a16="http://schemas.microsoft.com/office/drawing/2014/main" id="{8F301A4D-F4E9-4DFB-A0AE-D94EC79C38E7}"/>
            </a:ext>
          </a:extLst>
        </xdr:cNvPr>
        <xdr:cNvPicPr/>
      </xdr:nvPicPr>
      <xdr:blipFill>
        <a:blip xmlns:r="http://schemas.openxmlformats.org/officeDocument/2006/relationships" r:embed="rId3"/>
        <a:stretch>
          <a:fillRect/>
        </a:stretch>
      </xdr:blipFill>
      <xdr:spPr>
        <a:xfrm>
          <a:off x="2974485" y="925665"/>
          <a:ext cx="14400" cy="9720"/>
        </a:xfrm>
        <a:prstGeom prst="rect">
          <a:avLst/>
        </a:prstGeom>
      </xdr:spPr>
    </xdr:pic>
    <xdr:clientData/>
  </xdr:twoCellAnchor>
  <xdr:twoCellAnchor>
    <xdr:from>
      <xdr:col>3</xdr:col>
      <xdr:colOff>390420</xdr:colOff>
      <xdr:row>3</xdr:row>
      <xdr:rowOff>223665</xdr:rowOff>
    </xdr:from>
    <xdr:to>
      <xdr:col>3</xdr:col>
      <xdr:colOff>400140</xdr:colOff>
      <xdr:row>3</xdr:row>
      <xdr:rowOff>238065</xdr:rowOff>
    </xdr:to>
    <xdr:pic>
      <xdr:nvPicPr>
        <xdr:cNvPr id="6" name="Ink 5">
          <a:extLst>
            <a:ext uri="{FF2B5EF4-FFF2-40B4-BE49-F238E27FC236}">
              <a16:creationId xmlns:a16="http://schemas.microsoft.com/office/drawing/2014/main" id="{7F0FB969-31B8-4099-A862-C0004B858DA3}"/>
            </a:ext>
          </a:extLst>
        </xdr:cNvPr>
        <xdr:cNvPicPr/>
      </xdr:nvPicPr>
      <xdr:blipFill>
        <a:blip xmlns:r="http://schemas.openxmlformats.org/officeDocument/2006/relationships" r:embed="rId4"/>
        <a:stretch>
          <a:fillRect/>
        </a:stretch>
      </xdr:blipFill>
      <xdr:spPr>
        <a:xfrm>
          <a:off x="5328180" y="978045"/>
          <a:ext cx="9720" cy="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152295</xdr:colOff>
      <xdr:row>3</xdr:row>
      <xdr:rowOff>185685</xdr:rowOff>
    </xdr:from>
    <xdr:to>
      <xdr:col>2</xdr:col>
      <xdr:colOff>162015</xdr:colOff>
      <xdr:row>3</xdr:row>
      <xdr:rowOff>214485</xdr:rowOff>
    </xdr:to>
    <xdr:pic>
      <xdr:nvPicPr>
        <xdr:cNvPr id="2" name="Ink 1">
          <a:extLst>
            <a:ext uri="{FF2B5EF4-FFF2-40B4-BE49-F238E27FC236}">
              <a16:creationId xmlns:a16="http://schemas.microsoft.com/office/drawing/2014/main" id="{A7F038FE-C63F-481B-B770-4CA7D6745548}"/>
            </a:ext>
          </a:extLst>
        </xdr:cNvPr>
        <xdr:cNvPicPr/>
      </xdr:nvPicPr>
      <xdr:blipFill>
        <a:blip xmlns:r="http://schemas.openxmlformats.org/officeDocument/2006/relationships" r:embed="rId1"/>
        <a:stretch>
          <a:fillRect/>
        </a:stretch>
      </xdr:blipFill>
      <xdr:spPr>
        <a:xfrm>
          <a:off x="3672735" y="940065"/>
          <a:ext cx="9720" cy="28800"/>
        </a:xfrm>
        <a:prstGeom prst="rect">
          <a:avLst/>
        </a:prstGeom>
      </xdr:spPr>
    </xdr:pic>
    <xdr:clientData/>
  </xdr:twoCellAnchor>
  <xdr:twoCellAnchor>
    <xdr:from>
      <xdr:col>2</xdr:col>
      <xdr:colOff>109455</xdr:colOff>
      <xdr:row>3</xdr:row>
      <xdr:rowOff>238065</xdr:rowOff>
    </xdr:from>
    <xdr:to>
      <xdr:col>2</xdr:col>
      <xdr:colOff>114315</xdr:colOff>
      <xdr:row>3</xdr:row>
      <xdr:rowOff>238245</xdr:rowOff>
    </xdr:to>
    <xdr:pic>
      <xdr:nvPicPr>
        <xdr:cNvPr id="3" name="Ink 2">
          <a:extLst>
            <a:ext uri="{FF2B5EF4-FFF2-40B4-BE49-F238E27FC236}">
              <a16:creationId xmlns:a16="http://schemas.microsoft.com/office/drawing/2014/main" id="{63D32CFB-158C-4DC8-824B-DA0629148A68}"/>
            </a:ext>
          </a:extLst>
        </xdr:cNvPr>
        <xdr:cNvPicPr/>
      </xdr:nvPicPr>
      <xdr:blipFill>
        <a:blip xmlns:r="http://schemas.openxmlformats.org/officeDocument/2006/relationships" r:embed="rId2"/>
        <a:stretch>
          <a:fillRect/>
        </a:stretch>
      </xdr:blipFill>
      <xdr:spPr>
        <a:xfrm>
          <a:off x="3629895" y="992445"/>
          <a:ext cx="4860" cy="180"/>
        </a:xfrm>
        <a:prstGeom prst="rect">
          <a:avLst/>
        </a:prstGeom>
      </xdr:spPr>
    </xdr:pic>
    <xdr:clientData/>
  </xdr:twoCellAnchor>
  <xdr:twoCellAnchor>
    <xdr:from>
      <xdr:col>2</xdr:col>
      <xdr:colOff>104775</xdr:colOff>
      <xdr:row>3</xdr:row>
      <xdr:rowOff>261825</xdr:rowOff>
    </xdr:from>
    <xdr:to>
      <xdr:col>2</xdr:col>
      <xdr:colOff>109635</xdr:colOff>
      <xdr:row>3</xdr:row>
      <xdr:rowOff>262005</xdr:rowOff>
    </xdr:to>
    <xdr:pic>
      <xdr:nvPicPr>
        <xdr:cNvPr id="4" name="Ink 3">
          <a:extLst>
            <a:ext uri="{FF2B5EF4-FFF2-40B4-BE49-F238E27FC236}">
              <a16:creationId xmlns:a16="http://schemas.microsoft.com/office/drawing/2014/main" id="{DCA44CBA-682B-475E-8856-5C3CFCB172B5}"/>
            </a:ext>
          </a:extLst>
        </xdr:cNvPr>
        <xdr:cNvPicPr/>
      </xdr:nvPicPr>
      <xdr:blipFill>
        <a:blip xmlns:r="http://schemas.openxmlformats.org/officeDocument/2006/relationships" r:embed="rId2"/>
        <a:stretch>
          <a:fillRect/>
        </a:stretch>
      </xdr:blipFill>
      <xdr:spPr>
        <a:xfrm>
          <a:off x="3625215" y="1016205"/>
          <a:ext cx="4860" cy="180"/>
        </a:xfrm>
        <a:prstGeom prst="rect">
          <a:avLst/>
        </a:prstGeom>
      </xdr:spPr>
    </xdr:pic>
    <xdr:clientData/>
  </xdr:twoCellAnchor>
  <xdr:twoCellAnchor>
    <xdr:from>
      <xdr:col>1</xdr:col>
      <xdr:colOff>1557165</xdr:colOff>
      <xdr:row>3</xdr:row>
      <xdr:rowOff>171285</xdr:rowOff>
    </xdr:from>
    <xdr:to>
      <xdr:col>1</xdr:col>
      <xdr:colOff>1571565</xdr:colOff>
      <xdr:row>3</xdr:row>
      <xdr:rowOff>181005</xdr:rowOff>
    </xdr:to>
    <xdr:pic>
      <xdr:nvPicPr>
        <xdr:cNvPr id="5" name="Ink 4">
          <a:extLst>
            <a:ext uri="{FF2B5EF4-FFF2-40B4-BE49-F238E27FC236}">
              <a16:creationId xmlns:a16="http://schemas.microsoft.com/office/drawing/2014/main" id="{30930C46-8183-40FE-8612-72AB3AFE10CF}"/>
            </a:ext>
          </a:extLst>
        </xdr:cNvPr>
        <xdr:cNvPicPr/>
      </xdr:nvPicPr>
      <xdr:blipFill>
        <a:blip xmlns:r="http://schemas.openxmlformats.org/officeDocument/2006/relationships" r:embed="rId3"/>
        <a:stretch>
          <a:fillRect/>
        </a:stretch>
      </xdr:blipFill>
      <xdr:spPr>
        <a:xfrm>
          <a:off x="2974485" y="925665"/>
          <a:ext cx="14400" cy="9720"/>
        </a:xfrm>
        <a:prstGeom prst="rect">
          <a:avLst/>
        </a:prstGeom>
      </xdr:spPr>
    </xdr:pic>
    <xdr:clientData/>
  </xdr:twoCellAnchor>
  <xdr:twoCellAnchor>
    <xdr:from>
      <xdr:col>3</xdr:col>
      <xdr:colOff>390420</xdr:colOff>
      <xdr:row>3</xdr:row>
      <xdr:rowOff>223665</xdr:rowOff>
    </xdr:from>
    <xdr:to>
      <xdr:col>3</xdr:col>
      <xdr:colOff>400140</xdr:colOff>
      <xdr:row>3</xdr:row>
      <xdr:rowOff>238065</xdr:rowOff>
    </xdr:to>
    <xdr:pic>
      <xdr:nvPicPr>
        <xdr:cNvPr id="6" name="Ink 5">
          <a:extLst>
            <a:ext uri="{FF2B5EF4-FFF2-40B4-BE49-F238E27FC236}">
              <a16:creationId xmlns:a16="http://schemas.microsoft.com/office/drawing/2014/main" id="{F96314D5-070D-4652-B5F6-640E11B94988}"/>
            </a:ext>
          </a:extLst>
        </xdr:cNvPr>
        <xdr:cNvPicPr/>
      </xdr:nvPicPr>
      <xdr:blipFill>
        <a:blip xmlns:r="http://schemas.openxmlformats.org/officeDocument/2006/relationships" r:embed="rId4"/>
        <a:stretch>
          <a:fillRect/>
        </a:stretch>
      </xdr:blipFill>
      <xdr:spPr>
        <a:xfrm>
          <a:off x="5328180" y="978045"/>
          <a:ext cx="9720" cy="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sk%20Registers/Academic%20Division/Risk%20Register_October%202017_Strategic%20planning.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RM%20Training%20Sessions/Risk%20Registers/Fin%20and%20Admin/Finance%20and%20Admin%20consolidated%20Risk%20Register%20draft%201.xlsm"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Risk%20Register%20Oct%2019%20-%20Strat%20Planning%20%20HR.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esktop\Risk%20Register%20v2%20template%20-%20T.%20Doak.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RM%20Training%20Sessions/Risk%20Registers/HR%20strategic/Strat%20Planning%20HR%20SSLR.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Risk%20Registers/Academic%20Division/SENRS%20Risk%20Register%20v4.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hared%20data/ITS/ITS%20Managers/ERM/Risk%20Register%20-%20GM.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RM%20Training%20Sessions/Risk%20Registers/student%20services/Copy%20of%20David%20-%20Risk%20Register%20v4.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Excel%202018\Risk\Risk%20register.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shared%20data/Finance%20and%20Administration/Board%20Materials%20-%20working%20FA%20dept/2019%20APRIL%20Board/printable%20Detailed%20College%20Risk%20Register%20Board%20copy.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9%20new%20risks%20templates/Copy%20of%20Risk%20Identification%20Student%20Trip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kerford\AppData\Local\Microsoft\Windows\Temporary%20Internet%20Files\Content.Outlook\KOC213MX\Copy%20of%20Risk%20Register%20v2%20template.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arke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20new%20risks%20templates/Copy%20of%20Risk%20Identification%20Template%20-%20Gosseli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isk%20Registers/Academic%20Division/Risk%20Register_October%202017_Quality%20Assurance.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rgoodwi\AppData\Local\Microsoft\Windows\Temporary%20Internet%20Files\Content.Outlook\2EY4Q6RM\SCAP.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isk%20Registers/Academic%20Division/Risk%20Register%20ADH.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9%20new%20risks%20templates/international%20operation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isk%20Registers/Academic%20Division/Risk%20Register_October%202017_Student%20Satisfac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NPD1"/>
      <sheetName val="Risk Register"/>
      <sheetName val="Settings"/>
      <sheetName val="Visualization"/>
    </sheetNames>
    <sheetDataSet>
      <sheetData sheetId="0"/>
      <sheetData sheetId="1"/>
      <sheetData sheetId="2"/>
      <sheetData sheetId="3" refreshError="1"/>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EMPLATE Backup"/>
      <sheetName val="Visualization"/>
      <sheetName val="Risk Register"/>
      <sheetName val="ITS2"/>
      <sheetName val="ITS4"/>
      <sheetName val="ITS5"/>
      <sheetName val="FA1"/>
      <sheetName val="Bud1"/>
      <sheetName val="Bud2"/>
      <sheetName val="PRD1"/>
      <sheetName val="PRD3"/>
      <sheetName val="PRD2"/>
      <sheetName val="ITS1"/>
      <sheetName val="ITS3"/>
      <sheetName val="FIN2"/>
      <sheetName val="FIN3"/>
      <sheetName val="Bud3"/>
      <sheetName val="PUR2"/>
      <sheetName val="PRD4"/>
      <sheetName val="ITS10"/>
      <sheetName val="PUR1"/>
      <sheetName val="ITS6"/>
      <sheetName val="ITS9"/>
      <sheetName val="FA3"/>
      <sheetName val="FIN1"/>
      <sheetName val="ITS7"/>
      <sheetName val="ITS8"/>
      <sheetName val="FA2"/>
      <sheetName val="TEMPLAT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Housing1"/>
      <sheetName val="Housing2"/>
      <sheetName val="Housing3"/>
      <sheetName val="Housing4"/>
      <sheetName val="Housing5"/>
      <sheetName val="Risk Register"/>
      <sheetName val="Settings"/>
      <sheetName val="Visualization"/>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StratPlan1"/>
      <sheetName val="StratPlan2"/>
      <sheetName val="HR1"/>
      <sheetName val="HR2"/>
      <sheetName val="LRA"/>
      <sheetName val="LRSS"/>
      <sheetName val="TEMPLATE Backup"/>
      <sheetName val="Risk Register"/>
      <sheetName val="Visualization"/>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SENRS7"/>
      <sheetName val="SENRS6"/>
      <sheetName val="SENRS5"/>
      <sheetName val="SENRS4"/>
      <sheetName val="SENRS3"/>
      <sheetName val="SENRS2"/>
      <sheetName val="SENRS1"/>
      <sheetName val="TEMPLATE"/>
      <sheetName val="Risk Register"/>
      <sheetName val="Settings"/>
      <sheetName val="Visualizatio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TEMPLATE Backup"/>
      <sheetName val="ISG1"/>
      <sheetName val="ISG2"/>
      <sheetName val="ISG3"/>
      <sheetName val="ISG4"/>
      <sheetName val="ISG5"/>
      <sheetName val="Risk Register"/>
      <sheetName val="Settings"/>
      <sheetName val="Visualizatio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EMPLATE Backup"/>
      <sheetName val="FI1"/>
      <sheetName val="IT1"/>
      <sheetName val="LG1"/>
      <sheetName val="OP1"/>
      <sheetName val="Risk Register"/>
      <sheetName val="Visualization"/>
    </sheetNames>
    <sheetDataSet>
      <sheetData sheetId="0" refreshError="1"/>
      <sheetData sheetId="1"/>
      <sheetData sheetId="2"/>
      <sheetData sheetId="3"/>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3"/>
      <sheetName val="FIN2"/>
      <sheetName val="FIN1 (2)"/>
      <sheetName val="FIN1"/>
      <sheetName val="TEMPLATE Backup"/>
      <sheetName val="Risk Register"/>
      <sheetName val="Settings"/>
      <sheetName val="Visualiz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2)"/>
      <sheetName val="Risk Register "/>
      <sheetName val="Risk Register"/>
      <sheetName val="RR May 2018"/>
      <sheetName val="Visualization"/>
      <sheetName val="ST6"/>
      <sheetName val="ST17"/>
      <sheetName val="FI18"/>
      <sheetName val="OP3"/>
      <sheetName val="FI9"/>
      <sheetName val="OP7"/>
      <sheetName val="ST4"/>
      <sheetName val="IE2"/>
      <sheetName val="EE2"/>
      <sheetName val="FI4"/>
      <sheetName val="FI15"/>
      <sheetName val="FI5"/>
      <sheetName val="IT3"/>
      <sheetName val="OP4"/>
      <sheetName val="LG3"/>
      <sheetName val="HR7"/>
      <sheetName val="EE1"/>
      <sheetName val="FI11"/>
      <sheetName val="ST1"/>
      <sheetName val="HR1"/>
      <sheetName val="HR9"/>
      <sheetName val="IT9"/>
      <sheetName val="LG1"/>
      <sheetName val="OP6"/>
      <sheetName val="ST10"/>
      <sheetName val="IE3"/>
      <sheetName val="FI6"/>
      <sheetName val="OP14"/>
      <sheetName val="OP17"/>
      <sheetName val="ST3"/>
      <sheetName val="FI1"/>
      <sheetName val="HR10"/>
      <sheetName val="OP5"/>
      <sheetName val="ST9"/>
      <sheetName val="OP16"/>
      <sheetName val="ST5"/>
      <sheetName val="HR2"/>
      <sheetName val="FI10"/>
      <sheetName val="FI13"/>
      <sheetName val="IT8"/>
      <sheetName val="OP1"/>
      <sheetName val="ST7"/>
      <sheetName val="HR11"/>
      <sheetName val="LG2"/>
      <sheetName val="EE4"/>
      <sheetName val="OP19"/>
      <sheetName val="FI14"/>
      <sheetName val="FI8"/>
      <sheetName val="OP15"/>
      <sheetName val="ST12"/>
      <sheetName val="FI19"/>
      <sheetName val="consolidated templates"/>
      <sheetName val="FI12"/>
      <sheetName val="EE3"/>
      <sheetName val="FI2"/>
      <sheetName val="FI3"/>
      <sheetName val="FI7"/>
      <sheetName val="HR3"/>
      <sheetName val="HR4"/>
      <sheetName val="HR5"/>
      <sheetName val="HR6"/>
      <sheetName val="HR8"/>
      <sheetName val="IE1"/>
      <sheetName val="IT1"/>
      <sheetName val="IT2"/>
      <sheetName val="IT4"/>
      <sheetName val="IT5"/>
      <sheetName val="IT6"/>
      <sheetName val="IT7"/>
      <sheetName val="IT10"/>
      <sheetName val="IT11"/>
      <sheetName val="OP2"/>
      <sheetName val="OP8"/>
      <sheetName val="OP9"/>
      <sheetName val="OP10"/>
      <sheetName val="OP11"/>
      <sheetName val="OP12"/>
      <sheetName val="OP13"/>
      <sheetName val="OP18"/>
      <sheetName val="ST2"/>
      <sheetName val="ST8"/>
      <sheetName val="HS2"/>
      <sheetName val="TBD3"/>
      <sheetName val="TBD4"/>
      <sheetName val="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Visualization"/>
      <sheetName val="TEMPLATE"/>
      <sheetName val="Risk Criteria guidelines"/>
      <sheetName val="ST17"/>
      <sheetName val="FI18"/>
      <sheetName val="OP3"/>
      <sheetName val="FI9"/>
      <sheetName val="OP7"/>
      <sheetName val="ST4"/>
      <sheetName val="IE2"/>
      <sheetName val="EE2"/>
      <sheetName val="FI4"/>
      <sheetName val="FI15"/>
      <sheetName val="FI5"/>
      <sheetName val="IT3"/>
      <sheetName val="OP4"/>
      <sheetName val="LG3"/>
      <sheetName val="HR7"/>
      <sheetName val="EE1"/>
      <sheetName val="FI11"/>
      <sheetName val="ST1"/>
      <sheetName val="HR1"/>
      <sheetName val="HR9"/>
      <sheetName val="IT9"/>
      <sheetName val="LG1"/>
      <sheetName val="OP6"/>
      <sheetName val="ST6"/>
      <sheetName val="ST10"/>
      <sheetName val="IE3"/>
      <sheetName val="FI6"/>
      <sheetName val="OP14"/>
      <sheetName val="OP17"/>
      <sheetName val="ST3"/>
      <sheetName val="FI1"/>
      <sheetName val="HR10"/>
      <sheetName val="OP5"/>
      <sheetName val="ST9"/>
      <sheetName val="OP16"/>
      <sheetName val="ST5"/>
      <sheetName val="HR2"/>
      <sheetName val="FI10"/>
      <sheetName val="FI13"/>
      <sheetName val="IT8"/>
      <sheetName val="OP1"/>
      <sheetName val="ST7"/>
      <sheetName val="HR11"/>
      <sheetName val="LG2"/>
      <sheetName val="EE4"/>
      <sheetName val="FI14"/>
      <sheetName val="FI8"/>
      <sheetName val="OP15"/>
      <sheetName val="consolidated templates"/>
      <sheetName val="FI12"/>
      <sheetName val="EE3"/>
      <sheetName val="FI2"/>
      <sheetName val="FI3"/>
      <sheetName val="FI7"/>
      <sheetName val="HR3"/>
      <sheetName val="HR4"/>
      <sheetName val="HR5"/>
      <sheetName val="HR6"/>
      <sheetName val="HR8"/>
      <sheetName val="IE1"/>
      <sheetName val="IT1"/>
      <sheetName val="IT2"/>
      <sheetName val="IT4"/>
      <sheetName val="IT5"/>
      <sheetName val="IT6"/>
      <sheetName val="IT7"/>
      <sheetName val="IT10"/>
      <sheetName val="IT11"/>
      <sheetName val="OP2"/>
      <sheetName val="OP8"/>
      <sheetName val="OP9"/>
      <sheetName val="OP10"/>
      <sheetName val="OP11"/>
      <sheetName val="OP12"/>
      <sheetName val="OP13"/>
      <sheetName val="OP18"/>
      <sheetName val="ST2"/>
      <sheetName val="ST8"/>
      <sheetName val="HS2"/>
      <sheetName val="TBD3"/>
      <sheetName val="TBD4"/>
      <sheetName val="Set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Risk Register"/>
      <sheetName val="Settings"/>
      <sheetName val="Visualization"/>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Visualization"/>
      <sheetName val="ST18"/>
      <sheetName val="ST7 - Revised"/>
      <sheetName val="ST6 - Revised"/>
      <sheetName val="OP7 - Revised"/>
      <sheetName val="TEMPLATE"/>
      <sheetName val="Risk Criteria guidelines"/>
      <sheetName val="ST17"/>
      <sheetName val="FI18"/>
      <sheetName val="OP3"/>
      <sheetName val="FI9"/>
      <sheetName val="OP7"/>
      <sheetName val="ST4"/>
      <sheetName val="IE2"/>
      <sheetName val="EE2"/>
      <sheetName val="FI4"/>
      <sheetName val="FI15"/>
      <sheetName val="FI5"/>
      <sheetName val="IT3"/>
      <sheetName val="OP4"/>
      <sheetName val="LG3"/>
      <sheetName val="HR7"/>
      <sheetName val="EE1"/>
      <sheetName val="FI11"/>
      <sheetName val="ST1"/>
      <sheetName val="HR1"/>
      <sheetName val="HR9"/>
      <sheetName val="IT9"/>
      <sheetName val="LG1"/>
      <sheetName val="OP6"/>
      <sheetName val="ST6"/>
      <sheetName val="ST10"/>
      <sheetName val="IE3"/>
      <sheetName val="FI6"/>
      <sheetName val="OP14"/>
      <sheetName val="OP17"/>
      <sheetName val="ST3"/>
      <sheetName val="FI1"/>
      <sheetName val="HR10"/>
      <sheetName val="OP5"/>
      <sheetName val="ST9"/>
      <sheetName val="OP16"/>
      <sheetName val="ST5"/>
      <sheetName val="HR2"/>
      <sheetName val="FI10"/>
      <sheetName val="FI13"/>
      <sheetName val="IT8"/>
      <sheetName val="OP1"/>
      <sheetName val="ST7"/>
      <sheetName val="HR11"/>
      <sheetName val="LG2"/>
      <sheetName val="EE4"/>
      <sheetName val="FI14"/>
      <sheetName val="FI8"/>
      <sheetName val="OP15"/>
      <sheetName val="consolidated templates"/>
      <sheetName val="FI12"/>
      <sheetName val="EE3"/>
      <sheetName val="FI2"/>
      <sheetName val="FI3"/>
      <sheetName val="FI7"/>
      <sheetName val="HR3"/>
      <sheetName val="HR4"/>
      <sheetName val="HR5"/>
      <sheetName val="HR6"/>
      <sheetName val="HR8"/>
      <sheetName val="IE1"/>
      <sheetName val="IT1"/>
      <sheetName val="IT2"/>
      <sheetName val="IT4"/>
      <sheetName val="IT5"/>
      <sheetName val="IT6"/>
      <sheetName val="IT7"/>
      <sheetName val="IT10"/>
      <sheetName val="IT11"/>
      <sheetName val="OP2"/>
      <sheetName val="OP8"/>
      <sheetName val="OP9"/>
      <sheetName val="OP10"/>
      <sheetName val="OP11"/>
      <sheetName val="OP12"/>
      <sheetName val="OP13"/>
      <sheetName val="OP18"/>
      <sheetName val="ST2"/>
      <sheetName val="ST8"/>
      <sheetName val="HS2"/>
      <sheetName val="TBD3"/>
      <sheetName val="TBD4"/>
      <sheetName val="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QA"/>
      <sheetName val="Risk Register"/>
      <sheetName val="Settings"/>
      <sheetName val="Visualization"/>
    </sheetNames>
    <sheetDataSet>
      <sheetData sheetId="0"/>
      <sheetData sheetId="1"/>
      <sheetData sheetId="2"/>
      <sheetData sheetId="3" refreshError="1"/>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Resources"/>
      <sheetName val="Placements"/>
      <sheetName val="Uptodate"/>
      <sheetName val="KPI"/>
      <sheetName val="Staffing"/>
      <sheetName val="ProgramActivity"/>
      <sheetName val="Settings"/>
      <sheetName val="Risk Register"/>
      <sheetName val="Visualization"/>
    </sheetNames>
    <sheetDataSet>
      <sheetData sheetId="0"/>
      <sheetData sheetId="1"/>
      <sheetData sheetId="2"/>
      <sheetData sheetId="3"/>
      <sheetData sheetId="4"/>
      <sheetData sheetId="5"/>
      <sheetData sheetId="6"/>
      <sheetData sheetId="7" refreshError="1"/>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Visualization"/>
      <sheetName val="International Operations"/>
      <sheetName val="ST17"/>
      <sheetName val="FI18"/>
      <sheetName val="OP3"/>
      <sheetName val="FI9"/>
      <sheetName val="OP7"/>
      <sheetName val="ST4"/>
      <sheetName val="IE2"/>
      <sheetName val="EE2"/>
      <sheetName val="FI4"/>
      <sheetName val="FI15"/>
      <sheetName val="FI5"/>
      <sheetName val="IT3"/>
      <sheetName val="OP4"/>
      <sheetName val="LG3"/>
      <sheetName val="HR7"/>
      <sheetName val="EE1"/>
      <sheetName val="FI11"/>
      <sheetName val="ST1"/>
      <sheetName val="HR1"/>
      <sheetName val="HR9"/>
      <sheetName val="IT9"/>
      <sheetName val="LG1"/>
      <sheetName val="OP6"/>
      <sheetName val="ST6"/>
      <sheetName val="ST10"/>
      <sheetName val="IE3"/>
      <sheetName val="FI6"/>
      <sheetName val="OP14"/>
      <sheetName val="OP17"/>
      <sheetName val="ST3"/>
      <sheetName val="FI1"/>
      <sheetName val="HR10"/>
      <sheetName val="OP5"/>
      <sheetName val="ST9"/>
      <sheetName val="OP16"/>
      <sheetName val="ST5"/>
      <sheetName val="HR2"/>
      <sheetName val="FI10"/>
      <sheetName val="FI13"/>
      <sheetName val="IT8"/>
      <sheetName val="OP1"/>
      <sheetName val="ST7"/>
      <sheetName val="HR11"/>
      <sheetName val="LG2"/>
      <sheetName val="EE4"/>
      <sheetName val="FI14"/>
      <sheetName val="FI8"/>
      <sheetName val="OP15"/>
      <sheetName val="consolidated templates"/>
      <sheetName val="FI12"/>
      <sheetName val="EE3"/>
      <sheetName val="FI2"/>
      <sheetName val="FI3"/>
      <sheetName val="FI7"/>
      <sheetName val="HR3"/>
      <sheetName val="HR4"/>
      <sheetName val="HR5"/>
      <sheetName val="HR6"/>
      <sheetName val="HR8"/>
      <sheetName val="IE1"/>
      <sheetName val="IT1"/>
      <sheetName val="IT2"/>
      <sheetName val="IT4"/>
      <sheetName val="IT5"/>
      <sheetName val="IT6"/>
      <sheetName val="IT7"/>
      <sheetName val="IT10"/>
      <sheetName val="IT11"/>
      <sheetName val="OP2"/>
      <sheetName val="OP8"/>
      <sheetName val="OP9"/>
      <sheetName val="OP10"/>
      <sheetName val="OP11"/>
      <sheetName val="OP12"/>
      <sheetName val="OP13"/>
      <sheetName val="OP18"/>
      <sheetName val="ST2"/>
      <sheetName val="ST8"/>
      <sheetName val="HS2"/>
      <sheetName val="TBD3"/>
      <sheetName val="TBD4"/>
      <sheetName val="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Backup"/>
      <sheetName val="STUDSAT"/>
      <sheetName val="Risk Register"/>
      <sheetName val="Settings"/>
      <sheetName val="Visualization"/>
    </sheetNames>
    <sheetDataSet>
      <sheetData sheetId="0"/>
      <sheetData sheetId="1"/>
      <sheetData sheetId="2"/>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xml"/><Relationship Id="rId1" Type="http://schemas.openxmlformats.org/officeDocument/2006/relationships/printerSettings" Target="../printerSettings/printerSettings36.bin"/><Relationship Id="rId4" Type="http://schemas.openxmlformats.org/officeDocument/2006/relationships/comments" Target="../comments32.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4.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xml"/><Relationship Id="rId1" Type="http://schemas.openxmlformats.org/officeDocument/2006/relationships/printerSettings" Target="../printerSettings/printerSettings45.bin"/><Relationship Id="rId4" Type="http://schemas.openxmlformats.org/officeDocument/2006/relationships/comments" Target="../comments42.xml"/></Relationships>
</file>

<file path=xl/worksheets/_rels/sheet48.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pageSetUpPr fitToPage="1"/>
  </sheetPr>
  <dimension ref="A1:D46"/>
  <sheetViews>
    <sheetView zoomScaleNormal="100" workbookViewId="0">
      <selection activeCell="B11" sqref="B11:D13"/>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3" spans="1:4" ht="24.9" customHeight="1" x14ac:dyDescent="0.3">
      <c r="A3" s="137" t="s">
        <v>42</v>
      </c>
      <c r="B3" s="137"/>
      <c r="C3" s="137"/>
      <c r="D3" s="137"/>
    </row>
    <row r="4" spans="1:4" ht="24.9" customHeight="1" x14ac:dyDescent="0.3">
      <c r="A4" s="36" t="s">
        <v>58</v>
      </c>
      <c r="B4" s="6"/>
      <c r="C4" s="36" t="s">
        <v>46</v>
      </c>
      <c r="D4" s="6"/>
    </row>
    <row r="5" spans="1:4" ht="24.9" customHeight="1" x14ac:dyDescent="0.3">
      <c r="A5" s="139" t="s">
        <v>43</v>
      </c>
      <c r="B5" s="142"/>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54" t="str">
        <f ca="1">MID(CELL("filename",A1),FIND("]",CELL("filename",A1))+1,255)</f>
        <v>TEMPLATE Backup</v>
      </c>
      <c r="C10" s="36" t="s">
        <v>34</v>
      </c>
      <c r="D10" s="6"/>
    </row>
    <row r="11" spans="1:4" ht="24.9" customHeight="1" x14ac:dyDescent="0.3">
      <c r="A11" s="139" t="s">
        <v>44</v>
      </c>
      <c r="B11" s="143"/>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c r="C14" s="143"/>
      <c r="D14" s="143"/>
    </row>
    <row r="15" spans="1:4" ht="24.9" customHeight="1" x14ac:dyDescent="0.3">
      <c r="A15" s="139" t="s">
        <v>48</v>
      </c>
      <c r="B15" s="143"/>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c r="C24" s="35" t="s">
        <v>28</v>
      </c>
      <c r="D24" s="37"/>
    </row>
    <row r="25" spans="1:4" s="3" customFormat="1" ht="24.9" customHeight="1" x14ac:dyDescent="0.3">
      <c r="A25" s="35" t="s">
        <v>61</v>
      </c>
      <c r="B25" s="144">
        <f>B24*D24</f>
        <v>0</v>
      </c>
      <c r="C25" s="145"/>
      <c r="D25" s="146"/>
    </row>
    <row r="26" spans="1:4" ht="24.9" customHeight="1" x14ac:dyDescent="0.3">
      <c r="A26" s="137" t="s">
        <v>51</v>
      </c>
      <c r="B26" s="137"/>
      <c r="C26" s="137"/>
      <c r="D26" s="137"/>
    </row>
    <row r="27" spans="1:4" ht="24.9" customHeight="1" x14ac:dyDescent="0.3">
      <c r="A27" s="35" t="s">
        <v>52</v>
      </c>
      <c r="B27" s="147"/>
      <c r="C27" s="147"/>
      <c r="D27" s="147"/>
    </row>
    <row r="28" spans="1:4" ht="24.9" customHeight="1" x14ac:dyDescent="0.3">
      <c r="A28" s="137" t="s">
        <v>53</v>
      </c>
      <c r="B28" s="137"/>
      <c r="C28" s="137"/>
      <c r="D28" s="137"/>
    </row>
    <row r="29" spans="1:4" ht="24.9" customHeight="1" x14ac:dyDescent="0.3">
      <c r="A29" s="148" t="s">
        <v>29</v>
      </c>
      <c r="B29" s="149"/>
      <c r="C29" s="148" t="s">
        <v>30</v>
      </c>
      <c r="D29" s="149"/>
    </row>
    <row r="30" spans="1:4" ht="24.9" customHeight="1" x14ac:dyDescent="0.3">
      <c r="A30" s="152"/>
      <c r="B30" s="152"/>
      <c r="C30" s="152"/>
      <c r="D30" s="152"/>
    </row>
    <row r="31" spans="1:4" ht="24.9" customHeight="1" x14ac:dyDescent="0.3">
      <c r="A31" s="152"/>
      <c r="B31" s="152"/>
      <c r="C31" s="152"/>
      <c r="D31" s="152"/>
    </row>
    <row r="32" spans="1:4" ht="24.9" customHeight="1" x14ac:dyDescent="0.3">
      <c r="A32" s="152"/>
      <c r="B32" s="152"/>
      <c r="C32" s="152"/>
      <c r="D32" s="152"/>
    </row>
    <row r="33" spans="1:4" ht="24.9" customHeight="1" x14ac:dyDescent="0.3">
      <c r="A33" s="152"/>
      <c r="B33" s="152"/>
      <c r="C33" s="152"/>
      <c r="D33" s="152"/>
    </row>
    <row r="34" spans="1:4" ht="24.9" customHeight="1" x14ac:dyDescent="0.3">
      <c r="A34" s="148" t="s">
        <v>31</v>
      </c>
      <c r="B34" s="153"/>
      <c r="C34" s="153"/>
      <c r="D34" s="149"/>
    </row>
    <row r="35" spans="1:4" ht="24.9" customHeight="1" x14ac:dyDescent="0.3">
      <c r="A35" s="154" t="s">
        <v>32</v>
      </c>
      <c r="B35" s="155"/>
      <c r="C35" s="34" t="s">
        <v>54</v>
      </c>
      <c r="D35" s="34" t="s">
        <v>80</v>
      </c>
    </row>
    <row r="36" spans="1:4" ht="24.9" customHeight="1" x14ac:dyDescent="0.3">
      <c r="A36" s="156" t="s">
        <v>35</v>
      </c>
      <c r="B36" s="157"/>
      <c r="C36" s="8"/>
      <c r="D36" s="8"/>
    </row>
    <row r="37" spans="1:4" ht="24.9" customHeight="1" x14ac:dyDescent="0.3">
      <c r="A37" s="150" t="s">
        <v>36</v>
      </c>
      <c r="B37" s="151"/>
      <c r="C37" s="9"/>
      <c r="D37" s="9"/>
    </row>
    <row r="38" spans="1:4" ht="24.9" customHeight="1" x14ac:dyDescent="0.3">
      <c r="A38" s="150" t="s">
        <v>37</v>
      </c>
      <c r="B38" s="151"/>
      <c r="C38" s="9"/>
      <c r="D38" s="9"/>
    </row>
    <row r="39" spans="1:4" ht="24.9" customHeight="1" x14ac:dyDescent="0.3">
      <c r="A39" s="156" t="s">
        <v>38</v>
      </c>
      <c r="B39" s="157"/>
      <c r="C39" s="8"/>
      <c r="D39" s="8"/>
    </row>
    <row r="40" spans="1:4" ht="24.9" customHeight="1" x14ac:dyDescent="0.3">
      <c r="A40" s="150" t="s">
        <v>39</v>
      </c>
      <c r="B40" s="151"/>
      <c r="C40" s="9"/>
      <c r="D40" s="9"/>
    </row>
    <row r="41" spans="1:4" ht="24.9" customHeight="1" x14ac:dyDescent="0.3">
      <c r="A41" s="150" t="s">
        <v>40</v>
      </c>
      <c r="B41" s="151"/>
      <c r="C41" s="9"/>
      <c r="D41" s="9"/>
    </row>
    <row r="42" spans="1:4" ht="24.9" customHeight="1" x14ac:dyDescent="0.3">
      <c r="A42" s="158" t="s">
        <v>55</v>
      </c>
      <c r="B42" s="160"/>
      <c r="C42" s="161"/>
      <c r="D42" s="162"/>
    </row>
    <row r="43" spans="1:4" ht="24.9" customHeight="1" x14ac:dyDescent="0.3">
      <c r="A43" s="159"/>
      <c r="B43" s="163"/>
      <c r="C43" s="164"/>
      <c r="D43" s="165"/>
    </row>
    <row r="44" spans="1:4" ht="24.9" customHeight="1" x14ac:dyDescent="0.3">
      <c r="A44" s="158" t="s">
        <v>56</v>
      </c>
      <c r="B44" s="160"/>
      <c r="C44" s="161"/>
      <c r="D44" s="162"/>
    </row>
    <row r="45" spans="1:4" ht="24.9" customHeight="1" x14ac:dyDescent="0.3">
      <c r="A45" s="159"/>
      <c r="B45" s="163"/>
      <c r="C45" s="164"/>
      <c r="D45" s="165"/>
    </row>
    <row r="46" spans="1:4" ht="24.9" customHeight="1" x14ac:dyDescent="0.3">
      <c r="A46" s="10" t="s">
        <v>57</v>
      </c>
      <c r="B46" s="38"/>
      <c r="C46" s="11" t="s">
        <v>79</v>
      </c>
      <c r="D46" s="38"/>
    </row>
  </sheetData>
  <sheetProtection sheet="1" objects="1" scenarios="1"/>
  <mergeCells count="38">
    <mergeCell ref="A44:A45"/>
    <mergeCell ref="B44:D45"/>
    <mergeCell ref="A38:B38"/>
    <mergeCell ref="A39:B39"/>
    <mergeCell ref="A40:B40"/>
    <mergeCell ref="A41:B41"/>
    <mergeCell ref="A42:A43"/>
    <mergeCell ref="B42:D43"/>
    <mergeCell ref="A37:B37"/>
    <mergeCell ref="A30:B30"/>
    <mergeCell ref="C30:D30"/>
    <mergeCell ref="A31:B31"/>
    <mergeCell ref="C31:D31"/>
    <mergeCell ref="A32:B32"/>
    <mergeCell ref="C32:D32"/>
    <mergeCell ref="A33:B33"/>
    <mergeCell ref="C33:D33"/>
    <mergeCell ref="A34:D34"/>
    <mergeCell ref="A35:B35"/>
    <mergeCell ref="A36:B36"/>
    <mergeCell ref="B25:D25"/>
    <mergeCell ref="A26:D26"/>
    <mergeCell ref="B27:D27"/>
    <mergeCell ref="A28:D28"/>
    <mergeCell ref="A29:B29"/>
    <mergeCell ref="C29:D29"/>
    <mergeCell ref="A23:D23"/>
    <mergeCell ref="A1:D1"/>
    <mergeCell ref="A3:D3"/>
    <mergeCell ref="A5:A9"/>
    <mergeCell ref="B5:D9"/>
    <mergeCell ref="A11:A13"/>
    <mergeCell ref="B11:D13"/>
    <mergeCell ref="B14:D14"/>
    <mergeCell ref="A15:A18"/>
    <mergeCell ref="B15:D18"/>
    <mergeCell ref="A19:A22"/>
    <mergeCell ref="B19:D22"/>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Settings!$A$37:$A$45</xm:f>
          </x14:formula1>
          <xm:sqref>B4</xm:sqref>
        </x14:dataValidation>
        <x14:dataValidation type="list" allowBlank="1" showInputMessage="1" showErrorMessage="1">
          <x14:formula1>
            <xm:f>Settings!$B$27:$B$34</xm:f>
          </x14:formula1>
          <xm:sqref>D10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8">
    <pageSetUpPr fitToPage="1"/>
  </sheetPr>
  <dimension ref="A1:G48"/>
  <sheetViews>
    <sheetView zoomScaleNormal="100" workbookViewId="0">
      <selection sqref="A1:D1"/>
    </sheetView>
  </sheetViews>
  <sheetFormatPr defaultColWidth="9.109375" defaultRowHeight="14.4" x14ac:dyDescent="0.3"/>
  <cols>
    <col min="1" max="1" width="16.6640625" style="5" customWidth="1"/>
    <col min="2" max="2" width="28.5546875" style="5" customWidth="1"/>
    <col min="3" max="3" width="14.5546875" style="5" customWidth="1"/>
    <col min="4" max="4" width="33.6640625" style="5" customWidth="1"/>
    <col min="5" max="5" width="1.44140625" style="5" customWidth="1"/>
    <col min="6" max="16384" width="9.109375" style="5"/>
  </cols>
  <sheetData>
    <row r="1" spans="1:7" ht="20.25" customHeight="1" x14ac:dyDescent="0.3">
      <c r="A1" s="138" t="s">
        <v>41</v>
      </c>
      <c r="B1" s="138"/>
      <c r="C1" s="138"/>
      <c r="D1" s="138"/>
    </row>
    <row r="2" spans="1:7" ht="24.9" customHeight="1" x14ac:dyDescent="0.3">
      <c r="A2" s="137" t="s">
        <v>42</v>
      </c>
      <c r="B2" s="137"/>
      <c r="C2" s="137"/>
      <c r="D2" s="137"/>
    </row>
    <row r="3" spans="1:7" ht="26.25" customHeight="1" x14ac:dyDescent="0.3">
      <c r="A3" s="36" t="s">
        <v>58</v>
      </c>
      <c r="B3" s="6" t="s">
        <v>74</v>
      </c>
      <c r="C3" s="36" t="s">
        <v>46</v>
      </c>
      <c r="D3" s="61" t="s">
        <v>171</v>
      </c>
    </row>
    <row r="4" spans="1:7" ht="6" customHeight="1" x14ac:dyDescent="0.3">
      <c r="A4" s="139" t="s">
        <v>43</v>
      </c>
      <c r="B4" s="142" t="s">
        <v>172</v>
      </c>
      <c r="C4" s="142"/>
      <c r="D4" s="142"/>
    </row>
    <row r="5" spans="1:7" ht="17.25" customHeight="1" x14ac:dyDescent="0.3">
      <c r="A5" s="140"/>
      <c r="B5" s="142"/>
      <c r="C5" s="142"/>
      <c r="D5" s="142"/>
    </row>
    <row r="6" spans="1:7" ht="132" customHeight="1" x14ac:dyDescent="0.3">
      <c r="A6" s="140"/>
      <c r="B6" s="142"/>
      <c r="C6" s="142"/>
      <c r="D6" s="142"/>
    </row>
    <row r="7" spans="1:7" ht="3.75" customHeight="1" x14ac:dyDescent="0.3">
      <c r="A7" s="140"/>
      <c r="B7" s="142"/>
      <c r="C7" s="142"/>
      <c r="D7" s="142"/>
    </row>
    <row r="8" spans="1:7" ht="24.75" hidden="1" customHeight="1" x14ac:dyDescent="0.3">
      <c r="A8" s="141"/>
      <c r="B8" s="142"/>
      <c r="C8" s="142"/>
      <c r="D8" s="142"/>
      <c r="F8" s="71"/>
    </row>
    <row r="9" spans="1:7" ht="180.6" customHeight="1" x14ac:dyDescent="0.3">
      <c r="A9" s="60" t="s">
        <v>158</v>
      </c>
      <c r="B9" s="209" t="s">
        <v>159</v>
      </c>
      <c r="C9" s="210"/>
      <c r="D9" s="211"/>
      <c r="F9" s="71"/>
    </row>
    <row r="10" spans="1:7" ht="24.9" customHeight="1" x14ac:dyDescent="0.25">
      <c r="A10" s="36" t="s">
        <v>45</v>
      </c>
      <c r="B10" s="54" t="str">
        <f ca="1">MID(CELL("filename",A1),FIND("]",CELL("filename",A1))+1,255)</f>
        <v>ST7</v>
      </c>
      <c r="C10" s="36" t="s">
        <v>34</v>
      </c>
      <c r="D10" s="6" t="s">
        <v>14</v>
      </c>
      <c r="F10" s="72"/>
      <c r="G10" s="73"/>
    </row>
    <row r="11" spans="1:7" ht="24.9" customHeight="1" x14ac:dyDescent="0.25">
      <c r="A11" s="139" t="s">
        <v>44</v>
      </c>
      <c r="B11" s="218" t="s">
        <v>173</v>
      </c>
      <c r="C11" s="143"/>
      <c r="D11" s="143"/>
      <c r="F11" s="72"/>
      <c r="G11" s="74"/>
    </row>
    <row r="12" spans="1:7" ht="24.9" customHeight="1" x14ac:dyDescent="0.25">
      <c r="A12" s="140"/>
      <c r="B12" s="143"/>
      <c r="C12" s="143"/>
      <c r="D12" s="143"/>
      <c r="F12" s="72"/>
      <c r="G12" s="75"/>
    </row>
    <row r="13" spans="1:7" ht="24.9" customHeight="1" x14ac:dyDescent="0.25">
      <c r="A13" s="141"/>
      <c r="B13" s="143"/>
      <c r="C13" s="143"/>
      <c r="D13" s="143"/>
      <c r="F13" s="72"/>
      <c r="G13" s="75"/>
    </row>
    <row r="14" spans="1:7" ht="24.9" customHeight="1" x14ac:dyDescent="0.25">
      <c r="A14" s="36" t="s">
        <v>47</v>
      </c>
      <c r="B14" s="143" t="s">
        <v>174</v>
      </c>
      <c r="C14" s="143"/>
      <c r="D14" s="143"/>
      <c r="F14" s="72"/>
      <c r="G14" s="75"/>
    </row>
    <row r="15" spans="1:7" ht="24.9" customHeight="1" x14ac:dyDescent="0.25">
      <c r="A15" s="139" t="s">
        <v>48</v>
      </c>
      <c r="B15" s="143" t="s">
        <v>175</v>
      </c>
      <c r="C15" s="143"/>
      <c r="D15" s="143"/>
      <c r="F15" s="72"/>
      <c r="G15" s="75"/>
    </row>
    <row r="16" spans="1:7" ht="24.9" customHeight="1" x14ac:dyDescent="0.25">
      <c r="A16" s="140"/>
      <c r="B16" s="143"/>
      <c r="C16" s="143"/>
      <c r="D16" s="143"/>
      <c r="F16" s="72"/>
      <c r="G16" s="75"/>
    </row>
    <row r="17" spans="1:7" ht="24.9" customHeight="1" x14ac:dyDescent="0.25">
      <c r="A17" s="140"/>
      <c r="B17" s="143"/>
      <c r="C17" s="143"/>
      <c r="D17" s="143"/>
      <c r="F17" s="72"/>
      <c r="G17" s="75"/>
    </row>
    <row r="18" spans="1:7" ht="24.9" customHeight="1" x14ac:dyDescent="0.3">
      <c r="A18" s="141"/>
      <c r="B18" s="143"/>
      <c r="C18" s="143"/>
      <c r="D18" s="143"/>
    </row>
    <row r="19" spans="1:7" ht="24.9" customHeight="1" x14ac:dyDescent="0.3">
      <c r="A19" s="139" t="s">
        <v>49</v>
      </c>
      <c r="B19" s="143" t="s">
        <v>176</v>
      </c>
      <c r="C19" s="143"/>
      <c r="D19" s="143"/>
    </row>
    <row r="20" spans="1:7" ht="24.9" customHeight="1" x14ac:dyDescent="0.3">
      <c r="A20" s="140"/>
      <c r="B20" s="143"/>
      <c r="C20" s="143"/>
      <c r="D20" s="143"/>
    </row>
    <row r="21" spans="1:7" ht="24.9" customHeight="1" x14ac:dyDescent="0.3">
      <c r="A21" s="140"/>
      <c r="B21" s="143"/>
      <c r="C21" s="143"/>
      <c r="D21" s="143"/>
    </row>
    <row r="22" spans="1:7" ht="24.9" customHeight="1" x14ac:dyDescent="0.3">
      <c r="A22" s="141"/>
      <c r="B22" s="143"/>
      <c r="C22" s="143"/>
      <c r="D22" s="143"/>
    </row>
    <row r="23" spans="1:7" ht="24.9" customHeight="1" x14ac:dyDescent="0.3">
      <c r="A23" s="137" t="s">
        <v>50</v>
      </c>
      <c r="B23" s="137"/>
      <c r="C23" s="137"/>
      <c r="D23" s="137"/>
    </row>
    <row r="24" spans="1:7" ht="24.9" customHeight="1" x14ac:dyDescent="0.3">
      <c r="A24" s="35" t="s">
        <v>1</v>
      </c>
      <c r="B24" s="37">
        <v>4</v>
      </c>
      <c r="C24" s="35" t="s">
        <v>28</v>
      </c>
      <c r="D24" s="58">
        <v>5</v>
      </c>
    </row>
    <row r="25" spans="1:7" s="3" customFormat="1" ht="24.9" customHeight="1" x14ac:dyDescent="0.3">
      <c r="A25" s="35" t="s">
        <v>61</v>
      </c>
      <c r="B25" s="144">
        <f>B24*D24</f>
        <v>20</v>
      </c>
      <c r="C25" s="145"/>
      <c r="D25" s="146"/>
    </row>
    <row r="26" spans="1:7" s="3" customFormat="1" ht="24.9" customHeight="1" x14ac:dyDescent="0.3">
      <c r="A26" s="139" t="s">
        <v>87</v>
      </c>
      <c r="B26" s="212" t="s">
        <v>177</v>
      </c>
      <c r="C26" s="213"/>
      <c r="D26" s="214"/>
    </row>
    <row r="27" spans="1:7" s="3" customFormat="1" ht="42.6" customHeight="1" x14ac:dyDescent="0.3">
      <c r="A27" s="141"/>
      <c r="B27" s="215"/>
      <c r="C27" s="216"/>
      <c r="D27" s="217"/>
    </row>
    <row r="28" spans="1:7" ht="24.9" customHeight="1" x14ac:dyDescent="0.3">
      <c r="A28" s="137" t="s">
        <v>51</v>
      </c>
      <c r="B28" s="137"/>
      <c r="C28" s="137"/>
      <c r="D28" s="137"/>
    </row>
    <row r="29" spans="1:7" ht="24.9" customHeight="1" x14ac:dyDescent="0.3">
      <c r="A29" s="35" t="s">
        <v>52</v>
      </c>
      <c r="B29" s="147">
        <v>12</v>
      </c>
      <c r="C29" s="147"/>
      <c r="D29" s="147"/>
    </row>
    <row r="30" spans="1:7" ht="24.9" customHeight="1" x14ac:dyDescent="0.3">
      <c r="A30" s="137" t="s">
        <v>53</v>
      </c>
      <c r="B30" s="137"/>
      <c r="C30" s="137"/>
      <c r="D30" s="137"/>
    </row>
    <row r="31" spans="1:7" ht="24.9" customHeight="1" x14ac:dyDescent="0.3">
      <c r="A31" s="148" t="s">
        <v>29</v>
      </c>
      <c r="B31" s="149"/>
      <c r="C31" s="148" t="s">
        <v>30</v>
      </c>
      <c r="D31" s="149"/>
    </row>
    <row r="32" spans="1:7" ht="26.25" customHeight="1" x14ac:dyDescent="0.3">
      <c r="A32" s="152" t="s">
        <v>178</v>
      </c>
      <c r="B32" s="152"/>
      <c r="C32" s="152"/>
      <c r="D32" s="152"/>
    </row>
    <row r="33" spans="1:4" ht="33" customHeight="1" x14ac:dyDescent="0.3">
      <c r="A33" s="219" t="s">
        <v>179</v>
      </c>
      <c r="B33" s="219"/>
      <c r="C33" s="152"/>
      <c r="D33" s="152"/>
    </row>
    <row r="34" spans="1:4" ht="29.25" customHeight="1" x14ac:dyDescent="0.3">
      <c r="A34" s="152" t="s">
        <v>180</v>
      </c>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109.95" customHeight="1" x14ac:dyDescent="0.3">
      <c r="A38" s="201" t="s">
        <v>181</v>
      </c>
      <c r="B38" s="202"/>
      <c r="C38" s="8" t="s">
        <v>182</v>
      </c>
      <c r="D38" s="78"/>
    </row>
    <row r="39" spans="1:4" ht="105.75" customHeight="1" x14ac:dyDescent="0.3">
      <c r="A39" s="201" t="s">
        <v>183</v>
      </c>
      <c r="B39" s="202"/>
      <c r="C39" s="8" t="s">
        <v>182</v>
      </c>
      <c r="D39" s="78"/>
    </row>
    <row r="40" spans="1:4" ht="24.9" customHeight="1" x14ac:dyDescent="0.3">
      <c r="A40" s="156"/>
      <c r="B40" s="157"/>
      <c r="C40" s="8"/>
      <c r="D40" s="8"/>
    </row>
    <row r="41" spans="1:4" ht="24.9" customHeight="1" x14ac:dyDescent="0.3">
      <c r="A41" s="150"/>
      <c r="B41" s="151"/>
      <c r="C41" s="9"/>
      <c r="D41" s="9"/>
    </row>
    <row r="42" spans="1:4" ht="24.9" customHeight="1" x14ac:dyDescent="0.3">
      <c r="A42" s="150"/>
      <c r="B42" s="151"/>
      <c r="C42" s="9"/>
      <c r="D42" s="9"/>
    </row>
    <row r="43" spans="1:4" ht="24.9" customHeight="1" x14ac:dyDescent="0.3">
      <c r="A43" s="158" t="s">
        <v>55</v>
      </c>
      <c r="B43" s="160"/>
      <c r="C43" s="161"/>
      <c r="D43" s="162"/>
    </row>
    <row r="44" spans="1:4" ht="24.9" customHeight="1" x14ac:dyDescent="0.3">
      <c r="A44" s="159"/>
      <c r="B44" s="163"/>
      <c r="C44" s="164"/>
      <c r="D44" s="165"/>
    </row>
    <row r="45" spans="1:4" ht="24.9" customHeight="1" x14ac:dyDescent="0.3">
      <c r="A45" s="158" t="s">
        <v>56</v>
      </c>
      <c r="B45" s="160"/>
      <c r="C45" s="161"/>
      <c r="D45" s="162"/>
    </row>
    <row r="46" spans="1:4" ht="24.9" customHeight="1" x14ac:dyDescent="0.3">
      <c r="A46" s="159"/>
      <c r="B46" s="163"/>
      <c r="C46" s="164"/>
      <c r="D46" s="165"/>
    </row>
    <row r="47" spans="1:4" ht="24.9" customHeight="1" x14ac:dyDescent="0.3">
      <c r="A47" s="10" t="s">
        <v>57</v>
      </c>
      <c r="B47" s="10" t="s">
        <v>171</v>
      </c>
      <c r="C47" s="11" t="s">
        <v>79</v>
      </c>
      <c r="D47" s="77">
        <v>43617</v>
      </c>
    </row>
    <row r="48" spans="1:4" x14ac:dyDescent="0.3">
      <c r="A48" s="79" t="s">
        <v>184</v>
      </c>
      <c r="B48" s="10" t="s">
        <v>171</v>
      </c>
      <c r="C48" s="80"/>
      <c r="D48" s="81">
        <v>43762</v>
      </c>
    </row>
  </sheetData>
  <mergeCells count="40">
    <mergeCell ref="A45:A46"/>
    <mergeCell ref="B45:D46"/>
    <mergeCell ref="A38:B38"/>
    <mergeCell ref="A39:B39"/>
    <mergeCell ref="A40:B40"/>
    <mergeCell ref="A41:B41"/>
    <mergeCell ref="A42:B42"/>
    <mergeCell ref="A43:A44"/>
    <mergeCell ref="B43:D44"/>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1:A13"/>
    <mergeCell ref="B11:D13"/>
    <mergeCell ref="A1:D1"/>
    <mergeCell ref="A2:D2"/>
    <mergeCell ref="A4:A8"/>
    <mergeCell ref="B4:D8"/>
    <mergeCell ref="B9:D9"/>
  </mergeCells>
  <pageMargins left="0.70866141732283472" right="0.70866141732283472" top="0.74803149606299213" bottom="0.74803149606299213" header="0.31496062992125984" footer="0.31496062992125984"/>
  <pageSetup scale="80"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Management\2019 new risks templates\[Copy of Risk Identification Template - Gosselin.xlsm]Settings'!#REF!</xm:f>
          </x14:formula1>
          <xm:sqref>D10</xm:sqref>
        </x14:dataValidation>
        <x14:dataValidation type="list" allowBlank="1" showInputMessage="1" showErrorMessage="1">
          <x14:formula1>
            <xm:f>'S:\shared data\Enterprise Risk Management\2019 new risks templates\[Copy of Risk Identification Template - Gosselin.xlsm]Settings'!#REF!</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D51"/>
  <sheetViews>
    <sheetView topLeftCell="A12" zoomScaleNormal="100" workbookViewId="0">
      <selection activeCell="B15" sqref="B15:D18"/>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81</v>
      </c>
      <c r="C4" s="36" t="s">
        <v>46</v>
      </c>
      <c r="D4" s="6" t="s">
        <v>99</v>
      </c>
    </row>
    <row r="5" spans="1:4" ht="24.9" customHeight="1" x14ac:dyDescent="0.3">
      <c r="A5" s="139" t="s">
        <v>43</v>
      </c>
      <c r="B5" s="220" t="s">
        <v>185</v>
      </c>
      <c r="C5" s="221"/>
      <c r="D5" s="222"/>
    </row>
    <row r="6" spans="1:4" ht="24.9" customHeight="1" x14ac:dyDescent="0.3">
      <c r="A6" s="140"/>
      <c r="B6" s="223"/>
      <c r="C6" s="224"/>
      <c r="D6" s="225"/>
    </row>
    <row r="7" spans="1:4" ht="24.9" customHeight="1" x14ac:dyDescent="0.3">
      <c r="A7" s="140"/>
      <c r="B7" s="223"/>
      <c r="C7" s="224"/>
      <c r="D7" s="225"/>
    </row>
    <row r="8" spans="1:4" ht="24.9" customHeight="1" x14ac:dyDescent="0.3">
      <c r="A8" s="140"/>
      <c r="B8" s="223"/>
      <c r="C8" s="224"/>
      <c r="D8" s="225"/>
    </row>
    <row r="9" spans="1:4" ht="94.2" customHeight="1" x14ac:dyDescent="0.3">
      <c r="A9" s="141"/>
      <c r="B9" s="226"/>
      <c r="C9" s="227"/>
      <c r="D9" s="228"/>
    </row>
    <row r="10" spans="1:4" ht="24.9" customHeight="1" x14ac:dyDescent="0.3">
      <c r="A10" s="36" t="s">
        <v>45</v>
      </c>
      <c r="B10" s="54" t="str">
        <f ca="1">MID(CELL("filename",A1),FIND("]",CELL("filename",A1))+1,255)</f>
        <v>ST9</v>
      </c>
      <c r="C10" s="36" t="s">
        <v>34</v>
      </c>
      <c r="D10" s="6" t="s">
        <v>26</v>
      </c>
    </row>
    <row r="11" spans="1:4" ht="24.9" customHeight="1" x14ac:dyDescent="0.3">
      <c r="A11" s="139" t="s">
        <v>44</v>
      </c>
      <c r="B11" s="143" t="s">
        <v>186</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187</v>
      </c>
      <c r="C14" s="143"/>
      <c r="D14" s="143"/>
    </row>
    <row r="15" spans="1:4" ht="24.9" customHeight="1" x14ac:dyDescent="0.3">
      <c r="A15" s="139" t="s">
        <v>48</v>
      </c>
      <c r="B15" s="143" t="s">
        <v>1043</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188</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2</v>
      </c>
      <c r="C24" s="35" t="s">
        <v>28</v>
      </c>
      <c r="D24" s="37">
        <v>4</v>
      </c>
    </row>
    <row r="25" spans="1:4" s="3" customFormat="1" ht="24.9" customHeight="1" x14ac:dyDescent="0.3">
      <c r="A25" s="35" t="s">
        <v>61</v>
      </c>
      <c r="B25" s="144">
        <f>B24*D24</f>
        <v>8</v>
      </c>
      <c r="C25" s="145"/>
      <c r="D25" s="146"/>
    </row>
    <row r="26" spans="1:4" s="3" customFormat="1" ht="24.9" customHeight="1" x14ac:dyDescent="0.3">
      <c r="A26" s="139" t="s">
        <v>87</v>
      </c>
      <c r="B26" s="229" t="s">
        <v>189</v>
      </c>
      <c r="C26" s="181"/>
      <c r="D26" s="182"/>
    </row>
    <row r="27" spans="1:4" s="3" customFormat="1" ht="24.9" customHeight="1" x14ac:dyDescent="0.3">
      <c r="A27" s="141"/>
      <c r="B27" s="183"/>
      <c r="C27" s="184"/>
      <c r="D27" s="185"/>
    </row>
    <row r="28" spans="1:4" ht="24.9" customHeight="1" x14ac:dyDescent="0.3">
      <c r="A28" s="230" t="s">
        <v>51</v>
      </c>
      <c r="B28" s="230"/>
      <c r="C28" s="230"/>
      <c r="D28" s="230"/>
    </row>
    <row r="29" spans="1:4" ht="24.9" customHeight="1" x14ac:dyDescent="0.3">
      <c r="A29" s="35" t="s">
        <v>52</v>
      </c>
      <c r="B29" s="147">
        <v>2</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190</v>
      </c>
      <c r="B32" s="152"/>
      <c r="C32" s="152"/>
      <c r="D32" s="152"/>
    </row>
    <row r="33" spans="1:4" ht="24.9" customHeight="1" x14ac:dyDescent="0.3">
      <c r="A33" s="152" t="s">
        <v>191</v>
      </c>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99</v>
      </c>
      <c r="C48" s="11" t="s">
        <v>79</v>
      </c>
      <c r="D48" s="82">
        <v>43046</v>
      </c>
    </row>
    <row r="50" spans="2:4" x14ac:dyDescent="0.3">
      <c r="B50" s="5" t="s">
        <v>192</v>
      </c>
      <c r="C50" s="5" t="s">
        <v>79</v>
      </c>
      <c r="D50" s="83">
        <v>43405</v>
      </c>
    </row>
    <row r="51" spans="2:4" x14ac:dyDescent="0.3">
      <c r="B51" s="68" t="s">
        <v>193</v>
      </c>
      <c r="C51" s="68" t="s">
        <v>103</v>
      </c>
      <c r="D51" s="69">
        <v>43739</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Management\Risk Registers\Academic Division\[Risk Register_October 2017_Quality Assurance.xlsm]Settings'!#REF!</xm:f>
          </x14:formula1>
          <xm:sqref>B4</xm:sqref>
        </x14:dataValidation>
        <x14:dataValidation type="list" allowBlank="1" showInputMessage="1" showErrorMessage="1">
          <x14:formula1>
            <xm:f>'S:\shared data\Enterprise Risk Management\Risk Registers\Academic Division\[Risk Register_October 2017_Quality Assurance.xlsm]Settings'!#REF!</xm:f>
          </x14:formula1>
          <xm:sqref>D10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F51"/>
  <sheetViews>
    <sheetView topLeftCell="A12" zoomScaleNormal="100" workbookViewId="0">
      <selection activeCell="A23" sqref="A23:D23"/>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6" ht="20.25" customHeight="1" x14ac:dyDescent="0.3">
      <c r="A1" s="138" t="s">
        <v>41</v>
      </c>
      <c r="B1" s="138"/>
      <c r="C1" s="138"/>
      <c r="D1" s="138"/>
    </row>
    <row r="3" spans="1:6" ht="24.9" customHeight="1" x14ac:dyDescent="0.3">
      <c r="A3" s="137" t="s">
        <v>42</v>
      </c>
      <c r="B3" s="137"/>
      <c r="C3" s="137"/>
      <c r="D3" s="137"/>
    </row>
    <row r="4" spans="1:6" ht="24.9" customHeight="1" x14ac:dyDescent="0.3">
      <c r="A4" s="36" t="s">
        <v>58</v>
      </c>
      <c r="B4" s="6" t="s">
        <v>81</v>
      </c>
      <c r="C4" s="36" t="s">
        <v>46</v>
      </c>
      <c r="D4" s="63" t="s">
        <v>194</v>
      </c>
    </row>
    <row r="5" spans="1:6" ht="24.9" customHeight="1" x14ac:dyDescent="0.3">
      <c r="A5" s="139" t="s">
        <v>43</v>
      </c>
      <c r="B5" s="142" t="s">
        <v>1044</v>
      </c>
      <c r="C5" s="142"/>
      <c r="D5" s="142"/>
      <c r="F5" s="84"/>
    </row>
    <row r="6" spans="1:6" ht="24.9" customHeight="1" x14ac:dyDescent="0.3">
      <c r="A6" s="140"/>
      <c r="B6" s="142"/>
      <c r="C6" s="142"/>
      <c r="D6" s="142"/>
    </row>
    <row r="7" spans="1:6" ht="24.9" customHeight="1" x14ac:dyDescent="0.3">
      <c r="A7" s="140"/>
      <c r="B7" s="142"/>
      <c r="C7" s="142"/>
      <c r="D7" s="142"/>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54" t="s">
        <v>195</v>
      </c>
      <c r="C10" s="36" t="s">
        <v>34</v>
      </c>
      <c r="D10" s="6" t="s">
        <v>26</v>
      </c>
    </row>
    <row r="11" spans="1:6" ht="24.9" customHeight="1" x14ac:dyDescent="0.3">
      <c r="A11" s="139" t="s">
        <v>44</v>
      </c>
      <c r="B11" s="231" t="s">
        <v>1045</v>
      </c>
      <c r="C11" s="231"/>
      <c r="D11" s="231"/>
    </row>
    <row r="12" spans="1:6" ht="24.9" customHeight="1" x14ac:dyDescent="0.3">
      <c r="A12" s="140"/>
      <c r="B12" s="231"/>
      <c r="C12" s="231"/>
      <c r="D12" s="231"/>
    </row>
    <row r="13" spans="1:6" ht="24.9" customHeight="1" x14ac:dyDescent="0.3">
      <c r="A13" s="141"/>
      <c r="B13" s="231"/>
      <c r="C13" s="231"/>
      <c r="D13" s="231"/>
    </row>
    <row r="14" spans="1:6" ht="24.9" customHeight="1" x14ac:dyDescent="0.3">
      <c r="A14" s="36" t="s">
        <v>47</v>
      </c>
      <c r="B14" s="231" t="s">
        <v>1046</v>
      </c>
      <c r="C14" s="231"/>
      <c r="D14" s="231"/>
    </row>
    <row r="15" spans="1:6" ht="24.9" customHeight="1" x14ac:dyDescent="0.3">
      <c r="A15" s="139" t="s">
        <v>48</v>
      </c>
      <c r="B15" s="143" t="s">
        <v>1047</v>
      </c>
      <c r="C15" s="143"/>
      <c r="D15" s="143"/>
    </row>
    <row r="16" spans="1:6"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1048</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76">
        <v>3</v>
      </c>
      <c r="C24" s="35" t="s">
        <v>28</v>
      </c>
      <c r="D24" s="76">
        <v>2</v>
      </c>
    </row>
    <row r="25" spans="1:4" s="3" customFormat="1" ht="24.9" customHeight="1" x14ac:dyDescent="0.3">
      <c r="A25" s="35" t="s">
        <v>61</v>
      </c>
      <c r="B25" s="144">
        <f>B24*D24</f>
        <v>6</v>
      </c>
      <c r="C25" s="145"/>
      <c r="D25" s="146"/>
    </row>
    <row r="26" spans="1:4" ht="24.9" customHeight="1" x14ac:dyDescent="0.3">
      <c r="A26" s="139" t="s">
        <v>87</v>
      </c>
      <c r="B26" s="229" t="s">
        <v>196</v>
      </c>
      <c r="C26" s="181"/>
      <c r="D26" s="182"/>
    </row>
    <row r="27" spans="1:4" ht="24.9"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232">
        <v>6</v>
      </c>
      <c r="C29" s="232"/>
      <c r="D29" s="232"/>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233" t="s">
        <v>197</v>
      </c>
      <c r="B32" s="233"/>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0" t="s">
        <v>198</v>
      </c>
      <c r="B38" s="151"/>
      <c r="C38" s="85"/>
      <c r="D38" s="86" t="s">
        <v>199</v>
      </c>
    </row>
    <row r="39" spans="1:4" ht="24.9" customHeight="1" x14ac:dyDescent="0.3">
      <c r="A39" s="150" t="s">
        <v>200</v>
      </c>
      <c r="B39" s="151"/>
      <c r="C39" s="85"/>
      <c r="D39" s="86" t="s">
        <v>201</v>
      </c>
    </row>
    <row r="40" spans="1:4" ht="24.9" customHeight="1" x14ac:dyDescent="0.3">
      <c r="A40" s="150" t="s">
        <v>202</v>
      </c>
      <c r="B40" s="151"/>
      <c r="C40" s="85"/>
      <c r="D40" s="9" t="s">
        <v>203</v>
      </c>
    </row>
    <row r="41" spans="1:4" ht="24.9" customHeight="1" x14ac:dyDescent="0.3">
      <c r="A41" s="150" t="s">
        <v>204</v>
      </c>
      <c r="B41" s="151"/>
      <c r="C41" s="85"/>
      <c r="D41" s="87">
        <v>43469</v>
      </c>
    </row>
    <row r="42" spans="1:4" ht="24.9" customHeight="1" x14ac:dyDescent="0.3">
      <c r="A42" s="150" t="s">
        <v>205</v>
      </c>
      <c r="B42" s="151"/>
      <c r="C42" s="85"/>
      <c r="D42" s="9" t="s">
        <v>206</v>
      </c>
    </row>
    <row r="43" spans="1:4" ht="24.9" customHeight="1" x14ac:dyDescent="0.3">
      <c r="A43" s="150" t="s">
        <v>207</v>
      </c>
      <c r="B43" s="151"/>
      <c r="C43" s="85"/>
      <c r="D43" s="9" t="s">
        <v>208</v>
      </c>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x14ac:dyDescent="0.3">
      <c r="A47" s="159"/>
      <c r="B47" s="163"/>
      <c r="C47" s="164"/>
      <c r="D47" s="165"/>
    </row>
    <row r="48" spans="1:4" x14ac:dyDescent="0.3">
      <c r="A48" s="10" t="s">
        <v>57</v>
      </c>
      <c r="B48" s="38" t="s">
        <v>194</v>
      </c>
      <c r="C48" s="11" t="s">
        <v>79</v>
      </c>
      <c r="D48" s="82">
        <v>43396</v>
      </c>
    </row>
    <row r="50" spans="2:4" x14ac:dyDescent="0.3">
      <c r="B50" s="5" t="s">
        <v>209</v>
      </c>
      <c r="D50" s="88">
        <v>43619</v>
      </c>
    </row>
    <row r="51" spans="2:4" x14ac:dyDescent="0.3">
      <c r="B51" s="68" t="s">
        <v>194</v>
      </c>
      <c r="C51" s="68" t="s">
        <v>103</v>
      </c>
      <c r="D51" s="69">
        <v>43739</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'C:\Users\brgoodwi\AppData\Local\Microsoft\Windows\Temporary Internet Files\Content.Outlook\2EY4Q6RM\[SCAP.xlsm]Settings'!#REF!</xm:f>
          </x14:formula1>
          <xm:sqref>B4</xm:sqref>
        </x14:dataValidation>
        <x14:dataValidation type="list" allowBlank="1" showInputMessage="1" showErrorMessage="1">
          <x14:formula1>
            <xm:f>'C:\Users\brgoodwi\AppData\Local\Microsoft\Windows\Temporary Internet Files\Content.Outlook\2EY4Q6RM\[SCAP.xlsm]Settings'!#REF!</xm:f>
          </x14:formula1>
          <xm:sqref>D10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pageSetUpPr fitToPage="1"/>
  </sheetPr>
  <dimension ref="A1:F57"/>
  <sheetViews>
    <sheetView topLeftCell="A41" zoomScaleNormal="100" workbookViewId="0">
      <selection activeCell="B46" sqref="B46:D47"/>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6" ht="20.25" customHeight="1" x14ac:dyDescent="0.3">
      <c r="A1" s="138" t="s">
        <v>210</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211</v>
      </c>
      <c r="C4" s="36" t="s">
        <v>46</v>
      </c>
      <c r="D4" s="63" t="s">
        <v>211</v>
      </c>
    </row>
    <row r="5" spans="1:6" ht="24.9" customHeight="1" x14ac:dyDescent="0.3">
      <c r="A5" s="139" t="s">
        <v>43</v>
      </c>
      <c r="B5" s="188" t="s">
        <v>212</v>
      </c>
      <c r="C5" s="178"/>
      <c r="D5" s="178"/>
    </row>
    <row r="6" spans="1:6" ht="24.9" customHeight="1" x14ac:dyDescent="0.3">
      <c r="A6" s="140"/>
      <c r="B6" s="178"/>
      <c r="C6" s="178"/>
      <c r="D6" s="178"/>
      <c r="F6" s="5" t="s">
        <v>213</v>
      </c>
    </row>
    <row r="7" spans="1:6" ht="24.9" customHeight="1" x14ac:dyDescent="0.3">
      <c r="A7" s="140"/>
      <c r="B7" s="178"/>
      <c r="C7" s="178"/>
      <c r="D7" s="178"/>
    </row>
    <row r="8" spans="1:6" ht="24.9" customHeight="1" x14ac:dyDescent="0.3">
      <c r="A8" s="140"/>
      <c r="B8" s="178"/>
      <c r="C8" s="178"/>
      <c r="D8" s="178"/>
    </row>
    <row r="9" spans="1:6" ht="24.9" customHeight="1" x14ac:dyDescent="0.3">
      <c r="A9" s="141"/>
      <c r="B9" s="178"/>
      <c r="C9" s="178"/>
      <c r="D9" s="178"/>
    </row>
    <row r="10" spans="1:6" ht="24.9" customHeight="1" x14ac:dyDescent="0.3">
      <c r="A10" s="36" t="s">
        <v>45</v>
      </c>
      <c r="B10" s="54" t="str">
        <f ca="1">MID(CELL("filename",A1),FIND("]",CELL("filename",A1))+1,255)</f>
        <v>ST17</v>
      </c>
      <c r="C10" s="36" t="s">
        <v>34</v>
      </c>
      <c r="D10" s="6" t="s">
        <v>26</v>
      </c>
    </row>
    <row r="11" spans="1:6" ht="24.9" customHeight="1" x14ac:dyDescent="0.3">
      <c r="A11" s="139" t="s">
        <v>44</v>
      </c>
      <c r="B11" s="143" t="s">
        <v>214</v>
      </c>
      <c r="C11" s="143"/>
      <c r="D11" s="143"/>
    </row>
    <row r="12" spans="1:6" ht="24.9" customHeight="1" x14ac:dyDescent="0.3">
      <c r="A12" s="140"/>
      <c r="B12" s="143"/>
      <c r="C12" s="143"/>
      <c r="D12" s="143"/>
    </row>
    <row r="13" spans="1:6" ht="24.9" customHeight="1" x14ac:dyDescent="0.3">
      <c r="A13" s="141"/>
      <c r="B13" s="143"/>
      <c r="C13" s="143"/>
      <c r="D13" s="143"/>
    </row>
    <row r="14" spans="1:6" ht="24.9" customHeight="1" x14ac:dyDescent="0.3">
      <c r="A14" s="36" t="s">
        <v>47</v>
      </c>
      <c r="B14" s="143" t="s">
        <v>215</v>
      </c>
      <c r="C14" s="143"/>
      <c r="D14" s="143"/>
    </row>
    <row r="15" spans="1:6" ht="24.9" customHeight="1" x14ac:dyDescent="0.3">
      <c r="A15" s="139" t="s">
        <v>48</v>
      </c>
      <c r="B15" s="143" t="s">
        <v>216</v>
      </c>
      <c r="C15" s="143"/>
      <c r="D15" s="143"/>
    </row>
    <row r="16" spans="1:6"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217</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4</v>
      </c>
      <c r="C24" s="35" t="s">
        <v>28</v>
      </c>
      <c r="D24" s="64">
        <v>4</v>
      </c>
    </row>
    <row r="25" spans="1:4" s="3" customFormat="1" ht="24.9" customHeight="1" x14ac:dyDescent="0.3">
      <c r="A25" s="35" t="s">
        <v>61</v>
      </c>
      <c r="B25" s="144">
        <f>B24*D24</f>
        <v>16</v>
      </c>
      <c r="C25" s="145"/>
      <c r="D25" s="146"/>
    </row>
    <row r="26" spans="1:4" s="3" customFormat="1" ht="24.9" customHeight="1" x14ac:dyDescent="0.3">
      <c r="A26" s="139" t="s">
        <v>87</v>
      </c>
      <c r="B26" s="229" t="s">
        <v>218</v>
      </c>
      <c r="C26" s="181"/>
      <c r="D26" s="182"/>
    </row>
    <row r="27" spans="1:4" s="3" customFormat="1" ht="42.6"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147">
        <v>6</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9.4" customHeight="1" x14ac:dyDescent="0.3">
      <c r="A32" s="152" t="s">
        <v>219</v>
      </c>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t="s">
        <v>220</v>
      </c>
      <c r="C44" s="161"/>
      <c r="D44" s="162"/>
    </row>
    <row r="45" spans="1:4" ht="24.9" customHeight="1" x14ac:dyDescent="0.3">
      <c r="A45" s="159"/>
      <c r="B45" s="163"/>
      <c r="C45" s="164"/>
      <c r="D45" s="165"/>
    </row>
    <row r="46" spans="1:4" ht="24.9" customHeight="1" x14ac:dyDescent="0.3">
      <c r="A46" s="158" t="s">
        <v>56</v>
      </c>
      <c r="B46" s="234" t="s">
        <v>221</v>
      </c>
      <c r="C46" s="235"/>
      <c r="D46" s="236"/>
    </row>
    <row r="47" spans="1:4" ht="24.9" customHeight="1" x14ac:dyDescent="0.3">
      <c r="A47" s="159"/>
      <c r="B47" s="237"/>
      <c r="C47" s="238"/>
      <c r="D47" s="239"/>
    </row>
    <row r="48" spans="1:4" ht="24.9" customHeight="1" x14ac:dyDescent="0.3">
      <c r="A48" s="10" t="s">
        <v>57</v>
      </c>
      <c r="B48" s="38" t="s">
        <v>222</v>
      </c>
      <c r="C48" s="11" t="s">
        <v>79</v>
      </c>
      <c r="D48" s="77">
        <v>43617</v>
      </c>
    </row>
    <row r="51" spans="1:5" x14ac:dyDescent="0.3">
      <c r="A51" s="5" t="s">
        <v>223</v>
      </c>
      <c r="B51" s="5" t="s">
        <v>224</v>
      </c>
      <c r="D51" s="5" t="s">
        <v>225</v>
      </c>
    </row>
    <row r="52" spans="1:5" x14ac:dyDescent="0.3">
      <c r="B52" s="5" t="s">
        <v>226</v>
      </c>
      <c r="D52" s="5" t="s">
        <v>227</v>
      </c>
    </row>
    <row r="54" spans="1:5" x14ac:dyDescent="0.3">
      <c r="B54" s="212" t="s">
        <v>228</v>
      </c>
      <c r="C54" s="213"/>
      <c r="D54" s="214"/>
    </row>
    <row r="55" spans="1:5" ht="53.4" customHeight="1" x14ac:dyDescent="0.3">
      <c r="B55" s="215"/>
      <c r="C55" s="216"/>
      <c r="D55" s="217"/>
    </row>
    <row r="57" spans="1:5" x14ac:dyDescent="0.3">
      <c r="B57" s="68" t="s">
        <v>229</v>
      </c>
      <c r="C57" s="68"/>
      <c r="D57" s="69"/>
      <c r="E57" s="68"/>
    </row>
  </sheetData>
  <mergeCells count="41">
    <mergeCell ref="A44:A45"/>
    <mergeCell ref="B44:D45"/>
    <mergeCell ref="A46:A47"/>
    <mergeCell ref="B46:D47"/>
    <mergeCell ref="B54:D55"/>
    <mergeCell ref="A43:B43"/>
    <mergeCell ref="A34:B34"/>
    <mergeCell ref="C34:D34"/>
    <mergeCell ref="A35:B35"/>
    <mergeCell ref="C35:D35"/>
    <mergeCell ref="A36:D36"/>
    <mergeCell ref="A37:B37"/>
    <mergeCell ref="A38:B38"/>
    <mergeCell ref="A39:B39"/>
    <mergeCell ref="A40:B40"/>
    <mergeCell ref="A41:B41"/>
    <mergeCell ref="A42:B42"/>
    <mergeCell ref="A31:B31"/>
    <mergeCell ref="C31:D31"/>
    <mergeCell ref="A32:B32"/>
    <mergeCell ref="C32:D32"/>
    <mergeCell ref="A33:B33"/>
    <mergeCell ref="C33:D33"/>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Management\Risk Registers\Academic Division\[Risk Register_October 2017_Quality Assurance.xlsm]Settings'!#REF!</xm:f>
          </x14:formula1>
          <xm:sqref>D10</xm:sqref>
        </x14:dataValidation>
        <x14:dataValidation type="list" allowBlank="1" showInputMessage="1" showErrorMessage="1">
          <x14:formula1>
            <xm:f>'S:\shared data\Enterprise Risk Management\Risk Registers\Academic Division\[Risk Register_October 2017_Quality Assurance.xlsm]Settings'!#REF!</xm:f>
          </x14:formula1>
          <xm:sqref>B4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pageSetUpPr fitToPage="1"/>
  </sheetPr>
  <dimension ref="A1:G49"/>
  <sheetViews>
    <sheetView topLeftCell="A12" zoomScaleNormal="100" workbookViewId="0">
      <selection activeCell="B19" sqref="B19:D22"/>
    </sheetView>
  </sheetViews>
  <sheetFormatPr defaultColWidth="9.109375" defaultRowHeight="14.4" x14ac:dyDescent="0.3"/>
  <cols>
    <col min="1" max="1" width="16.6640625" style="5" customWidth="1"/>
    <col min="2" max="2" width="28.5546875" style="5" customWidth="1"/>
    <col min="3" max="3" width="14.5546875" style="5" customWidth="1"/>
    <col min="4" max="4" width="42.109375" style="5" customWidth="1"/>
    <col min="5" max="5" width="1.44140625" style="5" customWidth="1"/>
    <col min="6" max="16384" width="9.109375" style="5"/>
  </cols>
  <sheetData>
    <row r="1" spans="1:7" ht="20.25" customHeight="1" x14ac:dyDescent="0.3">
      <c r="A1" s="138" t="s">
        <v>41</v>
      </c>
      <c r="B1" s="138"/>
      <c r="C1" s="138"/>
      <c r="D1" s="138"/>
    </row>
    <row r="2" spans="1:7" ht="24.9" customHeight="1" x14ac:dyDescent="0.3">
      <c r="A2" s="137" t="s">
        <v>42</v>
      </c>
      <c r="B2" s="137"/>
      <c r="C2" s="137"/>
      <c r="D2" s="137"/>
    </row>
    <row r="3" spans="1:7" ht="75.599999999999994" customHeight="1" x14ac:dyDescent="0.3">
      <c r="A3" s="36" t="s">
        <v>58</v>
      </c>
      <c r="B3" s="6" t="s">
        <v>74</v>
      </c>
      <c r="C3" s="36" t="s">
        <v>46</v>
      </c>
      <c r="D3" s="61" t="s">
        <v>171</v>
      </c>
    </row>
    <row r="4" spans="1:7" ht="24.9" customHeight="1" x14ac:dyDescent="0.3">
      <c r="A4" s="139" t="s">
        <v>43</v>
      </c>
      <c r="B4" s="142" t="s">
        <v>230</v>
      </c>
      <c r="C4" s="142"/>
      <c r="D4" s="142"/>
    </row>
    <row r="5" spans="1:7" ht="24.9" customHeight="1" x14ac:dyDescent="0.3">
      <c r="A5" s="140"/>
      <c r="B5" s="142"/>
      <c r="C5" s="142"/>
      <c r="D5" s="142"/>
    </row>
    <row r="6" spans="1:7" ht="24.9" customHeight="1" x14ac:dyDescent="0.3">
      <c r="A6" s="140"/>
      <c r="B6" s="142"/>
      <c r="C6" s="142"/>
      <c r="D6" s="142"/>
    </row>
    <row r="7" spans="1:7" ht="9" customHeight="1" x14ac:dyDescent="0.3">
      <c r="A7" s="140"/>
      <c r="B7" s="142"/>
      <c r="C7" s="142"/>
      <c r="D7" s="142"/>
    </row>
    <row r="8" spans="1:7" ht="24.75" hidden="1" customHeight="1" x14ac:dyDescent="0.3">
      <c r="A8" s="141"/>
      <c r="B8" s="142"/>
      <c r="C8" s="142"/>
      <c r="D8" s="142"/>
      <c r="F8" s="71"/>
    </row>
    <row r="9" spans="1:7" ht="198.75" customHeight="1" x14ac:dyDescent="0.3">
      <c r="A9" s="60" t="s">
        <v>158</v>
      </c>
      <c r="B9" s="209" t="s">
        <v>159</v>
      </c>
      <c r="C9" s="210"/>
      <c r="D9" s="211"/>
      <c r="F9" s="71"/>
    </row>
    <row r="10" spans="1:7" ht="24.9" customHeight="1" x14ac:dyDescent="0.25">
      <c r="A10" s="36" t="s">
        <v>45</v>
      </c>
      <c r="B10" s="54" t="str">
        <f ca="1">MID(CELL("filename",A1),FIND("]",CELL("filename",A1))+1,255)</f>
        <v>ST18</v>
      </c>
      <c r="C10" s="36" t="s">
        <v>34</v>
      </c>
      <c r="D10" s="6" t="s">
        <v>26</v>
      </c>
      <c r="F10" s="72"/>
      <c r="G10" s="73"/>
    </row>
    <row r="11" spans="1:7" ht="24.9" customHeight="1" x14ac:dyDescent="0.25">
      <c r="A11" s="139" t="s">
        <v>44</v>
      </c>
      <c r="B11" s="218" t="s">
        <v>231</v>
      </c>
      <c r="C11" s="143"/>
      <c r="D11" s="143"/>
      <c r="F11" s="72"/>
      <c r="G11" s="74"/>
    </row>
    <row r="12" spans="1:7" ht="24.9" customHeight="1" x14ac:dyDescent="0.25">
      <c r="A12" s="140"/>
      <c r="B12" s="143"/>
      <c r="C12" s="143"/>
      <c r="D12" s="143"/>
      <c r="F12" s="72"/>
      <c r="G12" s="75"/>
    </row>
    <row r="13" spans="1:7" ht="24.9" customHeight="1" x14ac:dyDescent="0.25">
      <c r="A13" s="141"/>
      <c r="B13" s="143"/>
      <c r="C13" s="143"/>
      <c r="D13" s="143"/>
      <c r="F13" s="72"/>
      <c r="G13" s="75"/>
    </row>
    <row r="14" spans="1:7" ht="24.9" customHeight="1" x14ac:dyDescent="0.25">
      <c r="A14" s="36" t="s">
        <v>47</v>
      </c>
      <c r="B14" s="143" t="s">
        <v>232</v>
      </c>
      <c r="C14" s="143"/>
      <c r="D14" s="143"/>
      <c r="F14" s="72"/>
      <c r="G14" s="75"/>
    </row>
    <row r="15" spans="1:7" ht="24.9" customHeight="1" x14ac:dyDescent="0.25">
      <c r="A15" s="139" t="s">
        <v>48</v>
      </c>
      <c r="B15" s="143" t="s">
        <v>1049</v>
      </c>
      <c r="C15" s="143"/>
      <c r="D15" s="143"/>
      <c r="F15" s="72"/>
      <c r="G15" s="75"/>
    </row>
    <row r="16" spans="1:7" ht="24.9" customHeight="1" x14ac:dyDescent="0.25">
      <c r="A16" s="140"/>
      <c r="B16" s="143"/>
      <c r="C16" s="143"/>
      <c r="D16" s="143"/>
      <c r="F16" s="72"/>
      <c r="G16" s="75"/>
    </row>
    <row r="17" spans="1:7" ht="24.9" customHeight="1" x14ac:dyDescent="0.25">
      <c r="A17" s="140"/>
      <c r="B17" s="143"/>
      <c r="C17" s="143"/>
      <c r="D17" s="143"/>
      <c r="F17" s="72"/>
      <c r="G17" s="75"/>
    </row>
    <row r="18" spans="1:7" ht="24.9" customHeight="1" x14ac:dyDescent="0.3">
      <c r="A18" s="141"/>
      <c r="B18" s="143"/>
      <c r="C18" s="143"/>
      <c r="D18" s="143"/>
    </row>
    <row r="19" spans="1:7" ht="24.9" customHeight="1" x14ac:dyDescent="0.3">
      <c r="A19" s="139" t="s">
        <v>49</v>
      </c>
      <c r="B19" s="143" t="s">
        <v>233</v>
      </c>
      <c r="C19" s="143"/>
      <c r="D19" s="143"/>
    </row>
    <row r="20" spans="1:7" ht="24.9" customHeight="1" x14ac:dyDescent="0.3">
      <c r="A20" s="140"/>
      <c r="B20" s="143"/>
      <c r="C20" s="143"/>
      <c r="D20" s="143"/>
    </row>
    <row r="21" spans="1:7" ht="24.9" customHeight="1" x14ac:dyDescent="0.3">
      <c r="A21" s="140"/>
      <c r="B21" s="143"/>
      <c r="C21" s="143"/>
      <c r="D21" s="143"/>
    </row>
    <row r="22" spans="1:7" ht="24.9" customHeight="1" x14ac:dyDescent="0.3">
      <c r="A22" s="141"/>
      <c r="B22" s="143"/>
      <c r="C22" s="143"/>
      <c r="D22" s="143"/>
    </row>
    <row r="23" spans="1:7" ht="24.9" customHeight="1" x14ac:dyDescent="0.3">
      <c r="A23" s="137" t="s">
        <v>50</v>
      </c>
      <c r="B23" s="137"/>
      <c r="C23" s="137"/>
      <c r="D23" s="137"/>
    </row>
    <row r="24" spans="1:7" ht="24.9" customHeight="1" x14ac:dyDescent="0.3">
      <c r="A24" s="35" t="s">
        <v>1</v>
      </c>
      <c r="B24" s="37">
        <v>4</v>
      </c>
      <c r="C24" s="35" t="s">
        <v>28</v>
      </c>
      <c r="D24" s="58">
        <v>2</v>
      </c>
    </row>
    <row r="25" spans="1:7" s="3" customFormat="1" ht="24.9" customHeight="1" x14ac:dyDescent="0.3">
      <c r="A25" s="35" t="s">
        <v>61</v>
      </c>
      <c r="B25" s="144">
        <f>B24*D24</f>
        <v>8</v>
      </c>
      <c r="C25" s="145"/>
      <c r="D25" s="146"/>
    </row>
    <row r="26" spans="1:7" s="3" customFormat="1" ht="24.9" customHeight="1" x14ac:dyDescent="0.3">
      <c r="A26" s="139" t="s">
        <v>87</v>
      </c>
      <c r="B26" s="212" t="s">
        <v>234</v>
      </c>
      <c r="C26" s="213"/>
      <c r="D26" s="214"/>
    </row>
    <row r="27" spans="1:7" s="3" customFormat="1" ht="42.6" customHeight="1" x14ac:dyDescent="0.3">
      <c r="A27" s="141"/>
      <c r="B27" s="215"/>
      <c r="C27" s="216"/>
      <c r="D27" s="217"/>
    </row>
    <row r="28" spans="1:7" ht="24.9" customHeight="1" x14ac:dyDescent="0.3">
      <c r="A28" s="137" t="s">
        <v>51</v>
      </c>
      <c r="B28" s="137"/>
      <c r="C28" s="137"/>
      <c r="D28" s="137"/>
    </row>
    <row r="29" spans="1:7" ht="24.9" customHeight="1" x14ac:dyDescent="0.3">
      <c r="A29" s="35" t="s">
        <v>52</v>
      </c>
      <c r="B29" s="147">
        <v>10</v>
      </c>
      <c r="C29" s="147"/>
      <c r="D29" s="147"/>
    </row>
    <row r="30" spans="1:7" ht="24.9" customHeight="1" x14ac:dyDescent="0.3">
      <c r="A30" s="137" t="s">
        <v>53</v>
      </c>
      <c r="B30" s="137"/>
      <c r="C30" s="137"/>
      <c r="D30" s="137"/>
    </row>
    <row r="31" spans="1:7" ht="24.9" customHeight="1" x14ac:dyDescent="0.3">
      <c r="A31" s="148" t="s">
        <v>29</v>
      </c>
      <c r="B31" s="149"/>
      <c r="C31" s="148" t="s">
        <v>30</v>
      </c>
      <c r="D31" s="149"/>
    </row>
    <row r="32" spans="1:7" ht="24.9" customHeight="1" x14ac:dyDescent="0.3">
      <c r="A32" s="152" t="s">
        <v>235</v>
      </c>
      <c r="B32" s="152"/>
      <c r="C32" s="152"/>
      <c r="D32" s="152"/>
    </row>
    <row r="33" spans="1:4" ht="24.9" customHeight="1" x14ac:dyDescent="0.3">
      <c r="A33" s="152" t="s">
        <v>236</v>
      </c>
      <c r="B33" s="152"/>
      <c r="C33" s="152"/>
      <c r="D33" s="152"/>
    </row>
    <row r="34" spans="1:4" ht="26.25"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72.75" customHeight="1" x14ac:dyDescent="0.3">
      <c r="A38" s="240" t="s">
        <v>237</v>
      </c>
      <c r="B38" s="241"/>
      <c r="C38" s="8"/>
      <c r="D38" s="8"/>
    </row>
    <row r="39" spans="1:4" ht="63.6" customHeight="1" x14ac:dyDescent="0.3">
      <c r="A39" s="242" t="s">
        <v>238</v>
      </c>
      <c r="B39" s="243"/>
      <c r="C39" s="89" t="s">
        <v>239</v>
      </c>
      <c r="D39" s="89" t="s">
        <v>240</v>
      </c>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10" t="s">
        <v>171</v>
      </c>
      <c r="C48" s="11" t="s">
        <v>79</v>
      </c>
      <c r="D48" s="77">
        <v>43617</v>
      </c>
    </row>
    <row r="49" spans="1:4" x14ac:dyDescent="0.3">
      <c r="A49" s="79" t="s">
        <v>184</v>
      </c>
      <c r="B49" s="10" t="s">
        <v>171</v>
      </c>
      <c r="C49" s="80"/>
      <c r="D49" s="81">
        <v>43762</v>
      </c>
    </row>
  </sheetData>
  <mergeCells count="41">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1:A13"/>
    <mergeCell ref="B11:D13"/>
    <mergeCell ref="A1:D1"/>
    <mergeCell ref="A2:D2"/>
    <mergeCell ref="A4:A8"/>
    <mergeCell ref="B4:D8"/>
    <mergeCell ref="B9:D9"/>
  </mergeCells>
  <pageMargins left="0.70866141732283472" right="0.70866141732283472" top="0.74803149606299213" bottom="0.74803149606299213" header="0.31496062992125984" footer="0.31496062992125984"/>
  <pageSetup scale="80"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Management\2019 new risks templates\[Copy of Risk Identification Template - Gosselin.xlsm]Settings'!#REF!</xm:f>
          </x14:formula1>
          <xm:sqref>B3</xm:sqref>
        </x14:dataValidation>
        <x14:dataValidation type="list" allowBlank="1" showInputMessage="1" showErrorMessage="1">
          <x14:formula1>
            <xm:f>'S:\shared data\Enterprise Risk Management\2019 new risks templates\[Copy of Risk Identification Template - Gosselin.xlsm]Settings'!#REF!</xm:f>
          </x14:formula1>
          <xm:sqref>D10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6">
    <pageSetUpPr fitToPage="1"/>
  </sheetPr>
  <dimension ref="A1:D53"/>
  <sheetViews>
    <sheetView zoomScaleNormal="100" workbookViewId="0">
      <selection activeCell="A19" sqref="A19:A22"/>
    </sheetView>
  </sheetViews>
  <sheetFormatPr defaultColWidth="9.109375" defaultRowHeight="14.4" x14ac:dyDescent="0.3"/>
  <cols>
    <col min="1" max="1" width="20.6640625" style="5" customWidth="1"/>
    <col min="2" max="2" width="38.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104</v>
      </c>
      <c r="C4" s="36" t="s">
        <v>46</v>
      </c>
      <c r="D4" s="6" t="s">
        <v>241</v>
      </c>
    </row>
    <row r="5" spans="1:4" ht="24.9" customHeight="1" x14ac:dyDescent="0.3">
      <c r="A5" s="139" t="s">
        <v>43</v>
      </c>
      <c r="B5" s="142" t="s">
        <v>242</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243</v>
      </c>
      <c r="C10" s="36" t="s">
        <v>34</v>
      </c>
      <c r="D10" s="63" t="s">
        <v>244</v>
      </c>
    </row>
    <row r="11" spans="1:4" ht="24.9" customHeight="1" x14ac:dyDescent="0.3">
      <c r="A11" s="139" t="s">
        <v>44</v>
      </c>
      <c r="B11" s="143" t="s">
        <v>245</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246</v>
      </c>
      <c r="C14" s="143"/>
      <c r="D14" s="143"/>
    </row>
    <row r="15" spans="1:4" ht="24.9" customHeight="1" x14ac:dyDescent="0.3">
      <c r="A15" s="139" t="s">
        <v>48</v>
      </c>
      <c r="B15" s="143" t="s">
        <v>247</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248</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64">
        <v>3</v>
      </c>
    </row>
    <row r="25" spans="1:4" s="3" customFormat="1" ht="24.9" customHeight="1" x14ac:dyDescent="0.3">
      <c r="A25" s="35" t="s">
        <v>61</v>
      </c>
      <c r="B25" s="144">
        <f>B24*D24</f>
        <v>9</v>
      </c>
      <c r="C25" s="145"/>
      <c r="D25" s="146"/>
    </row>
    <row r="26" spans="1:4" s="3" customFormat="1" ht="24.9" customHeight="1" x14ac:dyDescent="0.3">
      <c r="A26" s="139" t="s">
        <v>87</v>
      </c>
      <c r="B26" s="229" t="s">
        <v>249</v>
      </c>
      <c r="C26" s="181"/>
      <c r="D26" s="182"/>
    </row>
    <row r="27" spans="1:4" s="3" customFormat="1" ht="24.9"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244">
        <v>4</v>
      </c>
      <c r="C29" s="244"/>
      <c r="D29" s="244"/>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250</v>
      </c>
      <c r="B32" s="152"/>
      <c r="C32" s="152" t="s">
        <v>114</v>
      </c>
      <c r="D32" s="152"/>
    </row>
    <row r="33" spans="1:4" ht="24.9" customHeight="1" x14ac:dyDescent="0.3">
      <c r="A33" s="152" t="s">
        <v>251</v>
      </c>
      <c r="B33" s="152"/>
      <c r="C33" s="152" t="s">
        <v>114</v>
      </c>
      <c r="D33" s="152"/>
    </row>
    <row r="34" spans="1:4" ht="24.9" customHeight="1" x14ac:dyDescent="0.3">
      <c r="A34" s="152" t="s">
        <v>252</v>
      </c>
      <c r="B34" s="152"/>
      <c r="C34" s="152" t="s">
        <v>114</v>
      </c>
      <c r="D34" s="152"/>
    </row>
    <row r="35" spans="1:4" ht="24.9" customHeight="1" x14ac:dyDescent="0.3">
      <c r="A35" s="152" t="s">
        <v>253</v>
      </c>
      <c r="B35" s="152"/>
      <c r="C35" s="152" t="s">
        <v>114</v>
      </c>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43.95" customHeight="1" x14ac:dyDescent="0.3">
      <c r="A38" s="240" t="s">
        <v>254</v>
      </c>
      <c r="B38" s="241"/>
      <c r="C38" s="8" t="s">
        <v>255</v>
      </c>
      <c r="D38" s="8" t="s">
        <v>256</v>
      </c>
    </row>
    <row r="39" spans="1:4" ht="169.5" customHeight="1" x14ac:dyDescent="0.3">
      <c r="A39" s="201" t="s">
        <v>257</v>
      </c>
      <c r="B39" s="202"/>
      <c r="C39" s="9" t="s">
        <v>258</v>
      </c>
      <c r="D39" s="90">
        <v>43739</v>
      </c>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t="s">
        <v>259</v>
      </c>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241</v>
      </c>
      <c r="C48" s="11" t="s">
        <v>79</v>
      </c>
      <c r="D48" s="38" t="s">
        <v>260</v>
      </c>
    </row>
    <row r="49" spans="1:4" x14ac:dyDescent="0.3">
      <c r="A49" s="5" t="s">
        <v>139</v>
      </c>
      <c r="B49" s="5" t="s">
        <v>261</v>
      </c>
      <c r="D49" s="5" t="s">
        <v>141</v>
      </c>
    </row>
    <row r="50" spans="1:4" x14ac:dyDescent="0.3">
      <c r="A50" s="5" t="s">
        <v>262</v>
      </c>
    </row>
    <row r="52" spans="1:4" x14ac:dyDescent="0.3">
      <c r="B52" s="5" t="s">
        <v>263</v>
      </c>
      <c r="D52" s="67">
        <v>43405</v>
      </c>
    </row>
    <row r="53" spans="1:4" x14ac:dyDescent="0.3">
      <c r="B53" s="5" t="s">
        <v>264</v>
      </c>
      <c r="D53" s="67">
        <v>43586</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'C:\Users\kkerford\AppData\Local\Microsoft\Windows\Temporary Internet Files\Content.Outlook\KOC213MX\[Copy of Risk Register v2 template.xlsm]Settings'!#REF!</xm:f>
          </x14:formula1>
          <xm:sqref>B4</xm:sqref>
        </x14:dataValidation>
        <x14:dataValidation type="list" allowBlank="1" showInputMessage="1" showErrorMessage="1">
          <x14:formula1>
            <xm:f>'C:\Users\kkerford\AppData\Local\Microsoft\Windows\Temporary Internet Files\Content.Outlook\KOC213MX\[Copy of Risk Register v2 template.xlsm]Settings'!#REF!</xm:f>
          </x14:formula1>
          <xm:sqref>D10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F53"/>
  <sheetViews>
    <sheetView topLeftCell="A43" zoomScaleNormal="100" workbookViewId="0">
      <selection activeCell="A10" sqref="A10"/>
    </sheetView>
  </sheetViews>
  <sheetFormatPr defaultColWidth="9.109375" defaultRowHeight="14.4" x14ac:dyDescent="0.3"/>
  <cols>
    <col min="1" max="1" width="20.6640625" style="2" customWidth="1"/>
    <col min="2" max="2" width="30.6640625" style="2" customWidth="1"/>
    <col min="3" max="3" width="20.6640625" style="2" customWidth="1"/>
    <col min="4" max="4" width="30.6640625" style="2" customWidth="1"/>
    <col min="5" max="16384" width="9.109375" style="2"/>
  </cols>
  <sheetData>
    <row r="1" spans="1:6" ht="20.25" customHeight="1" x14ac:dyDescent="0.3">
      <c r="A1" s="138" t="s">
        <v>41</v>
      </c>
      <c r="B1" s="138"/>
      <c r="C1" s="138"/>
      <c r="D1" s="138"/>
    </row>
    <row r="2" spans="1:6" ht="15" customHeight="1" x14ac:dyDescent="0.3">
      <c r="A2" s="5"/>
      <c r="B2" s="5"/>
      <c r="C2" s="5"/>
      <c r="D2" s="5"/>
    </row>
    <row r="3" spans="1:6" ht="24.9" customHeight="1" x14ac:dyDescent="0.3">
      <c r="A3" s="137" t="s">
        <v>42</v>
      </c>
      <c r="B3" s="137"/>
      <c r="C3" s="137"/>
      <c r="D3" s="137"/>
    </row>
    <row r="4" spans="1:6" ht="24.9" customHeight="1" x14ac:dyDescent="0.3">
      <c r="A4" s="36" t="s">
        <v>58</v>
      </c>
      <c r="B4" s="6" t="s">
        <v>81</v>
      </c>
      <c r="C4" s="36" t="s">
        <v>46</v>
      </c>
      <c r="D4" s="6" t="s">
        <v>265</v>
      </c>
    </row>
    <row r="5" spans="1:6" ht="24.9" customHeight="1" x14ac:dyDescent="0.3">
      <c r="A5" s="139" t="s">
        <v>43</v>
      </c>
      <c r="B5" s="142" t="s">
        <v>266</v>
      </c>
      <c r="C5" s="142"/>
      <c r="D5" s="142"/>
    </row>
    <row r="6" spans="1:6" ht="24.9" customHeight="1" x14ac:dyDescent="0.3">
      <c r="A6" s="140"/>
      <c r="B6" s="142"/>
      <c r="C6" s="142"/>
      <c r="D6" s="142"/>
    </row>
    <row r="7" spans="1:6" ht="24.9" customHeight="1" x14ac:dyDescent="0.3">
      <c r="A7" s="140"/>
      <c r="B7" s="142"/>
      <c r="C7" s="142"/>
      <c r="D7" s="142"/>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70" t="s">
        <v>267</v>
      </c>
      <c r="C10" s="36" t="s">
        <v>34</v>
      </c>
      <c r="D10" s="2" t="s">
        <v>244</v>
      </c>
      <c r="F10" s="2" t="s">
        <v>244</v>
      </c>
    </row>
    <row r="11" spans="1:6" ht="24.9" customHeight="1" x14ac:dyDescent="0.3">
      <c r="A11" s="139" t="s">
        <v>44</v>
      </c>
      <c r="B11" s="231" t="s">
        <v>268</v>
      </c>
      <c r="C11" s="231"/>
      <c r="D11" s="231"/>
    </row>
    <row r="12" spans="1:6" ht="24.9" customHeight="1" x14ac:dyDescent="0.3">
      <c r="A12" s="140"/>
      <c r="B12" s="231"/>
      <c r="C12" s="231"/>
      <c r="D12" s="231"/>
    </row>
    <row r="13" spans="1:6" ht="24.9" customHeight="1" x14ac:dyDescent="0.3">
      <c r="A13" s="141"/>
      <c r="B13" s="231"/>
      <c r="C13" s="231"/>
      <c r="D13" s="231"/>
    </row>
    <row r="14" spans="1:6" ht="24.9" customHeight="1" x14ac:dyDescent="0.3">
      <c r="A14" s="36" t="s">
        <v>47</v>
      </c>
      <c r="B14" s="143" t="s">
        <v>269</v>
      </c>
      <c r="C14" s="143"/>
      <c r="D14" s="143"/>
    </row>
    <row r="15" spans="1:6" ht="24.9" customHeight="1" x14ac:dyDescent="0.3">
      <c r="A15" s="139" t="s">
        <v>48</v>
      </c>
      <c r="B15" s="143" t="s">
        <v>270</v>
      </c>
      <c r="C15" s="143"/>
      <c r="D15" s="143"/>
    </row>
    <row r="16" spans="1:6"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271</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37">
        <v>3</v>
      </c>
    </row>
    <row r="25" spans="1:4" ht="24.9" customHeight="1" x14ac:dyDescent="0.3">
      <c r="A25" s="35" t="s">
        <v>61</v>
      </c>
      <c r="B25" s="144">
        <f>B24*D24</f>
        <v>9</v>
      </c>
      <c r="C25" s="145"/>
      <c r="D25" s="146"/>
    </row>
    <row r="26" spans="1:4" ht="24.9" customHeight="1" x14ac:dyDescent="0.3">
      <c r="A26" s="139" t="s">
        <v>87</v>
      </c>
      <c r="B26" s="245"/>
      <c r="C26" s="246"/>
      <c r="D26" s="247"/>
    </row>
    <row r="27" spans="1:4" ht="24.9" customHeight="1" x14ac:dyDescent="0.3">
      <c r="A27" s="141"/>
      <c r="B27" s="248"/>
      <c r="C27" s="249"/>
      <c r="D27" s="250"/>
    </row>
    <row r="28" spans="1:4" ht="24.9" customHeight="1" x14ac:dyDescent="0.3">
      <c r="A28" s="137" t="s">
        <v>51</v>
      </c>
      <c r="B28" s="137"/>
      <c r="C28" s="137"/>
      <c r="D28" s="137"/>
    </row>
    <row r="29" spans="1:4" ht="24.9" customHeight="1" x14ac:dyDescent="0.3">
      <c r="A29" s="35" t="s">
        <v>52</v>
      </c>
      <c r="B29" s="200">
        <v>8</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272</v>
      </c>
      <c r="B32" s="152"/>
      <c r="C32" s="152"/>
      <c r="D32" s="152"/>
    </row>
    <row r="33" spans="1:4" ht="24.9" customHeight="1" x14ac:dyDescent="0.3">
      <c r="A33" s="152" t="s">
        <v>273</v>
      </c>
      <c r="B33" s="152"/>
      <c r="C33" s="152"/>
      <c r="D33" s="152"/>
    </row>
    <row r="34" spans="1:4" ht="24.9" customHeight="1" x14ac:dyDescent="0.3">
      <c r="A34" s="152" t="s">
        <v>274</v>
      </c>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275</v>
      </c>
      <c r="C48" s="11" t="s">
        <v>79</v>
      </c>
      <c r="D48" s="91">
        <v>43039</v>
      </c>
    </row>
    <row r="49" spans="1:4" x14ac:dyDescent="0.3">
      <c r="A49" s="2" t="s">
        <v>139</v>
      </c>
      <c r="B49" s="2" t="s">
        <v>276</v>
      </c>
      <c r="D49" s="2" t="s">
        <v>277</v>
      </c>
    </row>
    <row r="50" spans="1:4" x14ac:dyDescent="0.3">
      <c r="A50" s="2" t="s">
        <v>278</v>
      </c>
    </row>
    <row r="51" spans="1:4" x14ac:dyDescent="0.3">
      <c r="B51" s="2" t="s">
        <v>261</v>
      </c>
      <c r="D51" s="2" t="s">
        <v>279</v>
      </c>
    </row>
    <row r="52" spans="1:4" x14ac:dyDescent="0.3">
      <c r="A52" s="92" t="s">
        <v>280</v>
      </c>
    </row>
    <row r="53" spans="1:4" x14ac:dyDescent="0.3">
      <c r="B53" s="92" t="s">
        <v>281</v>
      </c>
      <c r="D53" s="93">
        <v>43405</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'S:\shared data\Enterprise Risk Management\Risk Registers\Academic Division\[Risk Register ADH.xlsm]Settings'!#REF!</xm:f>
          </x14:formula1>
          <xm:sqref>B4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I48"/>
  <sheetViews>
    <sheetView topLeftCell="A7" zoomScaleNormal="100" workbookViewId="0">
      <selection activeCell="F11" sqref="F11"/>
    </sheetView>
  </sheetViews>
  <sheetFormatPr defaultColWidth="9.109375" defaultRowHeight="14.4" x14ac:dyDescent="0.3"/>
  <cols>
    <col min="1" max="1" width="16.6640625" style="5" customWidth="1"/>
    <col min="2" max="2" width="28.5546875" style="5" customWidth="1"/>
    <col min="3" max="3" width="14.5546875" style="5" customWidth="1"/>
    <col min="4" max="4" width="33.6640625" style="5" customWidth="1"/>
    <col min="5" max="5" width="1.44140625" style="5" customWidth="1"/>
    <col min="6" max="16384" width="9.109375" style="5"/>
  </cols>
  <sheetData>
    <row r="1" spans="1:9" ht="20.25" customHeight="1" x14ac:dyDescent="0.3">
      <c r="A1" s="138" t="s">
        <v>41</v>
      </c>
      <c r="B1" s="138"/>
      <c r="C1" s="138"/>
      <c r="D1" s="138"/>
    </row>
    <row r="2" spans="1:9" ht="20.25" customHeight="1" x14ac:dyDescent="0.3">
      <c r="A2" s="59"/>
      <c r="B2" s="59"/>
      <c r="C2" s="59"/>
      <c r="D2" s="59"/>
    </row>
    <row r="3" spans="1:9" ht="24.9" customHeight="1" x14ac:dyDescent="0.3">
      <c r="A3" s="137" t="s">
        <v>42</v>
      </c>
      <c r="B3" s="137"/>
      <c r="C3" s="137"/>
      <c r="D3" s="137"/>
    </row>
    <row r="4" spans="1:9" ht="75.599999999999994" customHeight="1" x14ac:dyDescent="0.3">
      <c r="A4" s="36" t="s">
        <v>58</v>
      </c>
      <c r="B4" s="6" t="s">
        <v>77</v>
      </c>
      <c r="C4" s="36" t="s">
        <v>46</v>
      </c>
      <c r="D4" s="61" t="s">
        <v>282</v>
      </c>
    </row>
    <row r="5" spans="1:9" ht="69" customHeight="1" x14ac:dyDescent="0.3">
      <c r="A5" s="139" t="s">
        <v>43</v>
      </c>
      <c r="B5" s="152" t="s">
        <v>1050</v>
      </c>
      <c r="C5" s="142"/>
      <c r="D5" s="142"/>
    </row>
    <row r="6" spans="1:9" ht="24.9" customHeight="1" x14ac:dyDescent="0.3">
      <c r="A6" s="140"/>
      <c r="B6" s="142"/>
      <c r="C6" s="142"/>
      <c r="D6" s="142"/>
    </row>
    <row r="7" spans="1:9" ht="32.25" customHeight="1" x14ac:dyDescent="0.3">
      <c r="A7" s="140"/>
      <c r="B7" s="142"/>
      <c r="C7" s="142"/>
      <c r="D7" s="142"/>
    </row>
    <row r="8" spans="1:9" ht="24.9" customHeight="1" x14ac:dyDescent="0.3">
      <c r="A8" s="140"/>
      <c r="B8" s="142"/>
      <c r="C8" s="142"/>
      <c r="D8" s="142"/>
    </row>
    <row r="9" spans="1:9" ht="230.25" customHeight="1" x14ac:dyDescent="0.3">
      <c r="A9" s="141"/>
      <c r="B9" s="142"/>
      <c r="C9" s="142"/>
      <c r="D9" s="142"/>
      <c r="F9" s="71" t="s">
        <v>283</v>
      </c>
    </row>
    <row r="10" spans="1:9" ht="24.9" customHeight="1" x14ac:dyDescent="0.25">
      <c r="A10" s="36" t="s">
        <v>45</v>
      </c>
      <c r="B10" s="54" t="str">
        <f ca="1">MID(CELL("filename",A1),FIND("]",CELL("filename",A1))+1,255)</f>
        <v>EE3</v>
      </c>
      <c r="C10" s="36" t="s">
        <v>34</v>
      </c>
      <c r="D10" s="5" t="s">
        <v>14</v>
      </c>
      <c r="F10" s="72" t="s">
        <v>284</v>
      </c>
      <c r="I10" s="5" t="s">
        <v>244</v>
      </c>
    </row>
    <row r="11" spans="1:9" ht="24.9" customHeight="1" x14ac:dyDescent="0.25">
      <c r="A11" s="139" t="s">
        <v>44</v>
      </c>
      <c r="B11" s="143" t="s">
        <v>285</v>
      </c>
      <c r="C11" s="143"/>
      <c r="D11" s="143"/>
      <c r="F11" s="72" t="s">
        <v>1051</v>
      </c>
    </row>
    <row r="12" spans="1:9" ht="24.9" customHeight="1" x14ac:dyDescent="0.25">
      <c r="A12" s="140"/>
      <c r="B12" s="143"/>
      <c r="C12" s="143"/>
      <c r="D12" s="143"/>
      <c r="F12" s="72" t="s">
        <v>286</v>
      </c>
      <c r="I12" s="5" t="s">
        <v>14</v>
      </c>
    </row>
    <row r="13" spans="1:9" ht="24.9" customHeight="1" x14ac:dyDescent="0.25">
      <c r="A13" s="141"/>
      <c r="B13" s="143"/>
      <c r="C13" s="143"/>
      <c r="D13" s="143"/>
      <c r="F13" s="72" t="s">
        <v>287</v>
      </c>
    </row>
    <row r="14" spans="1:9" ht="24.9" customHeight="1" x14ac:dyDescent="0.25">
      <c r="A14" s="36" t="s">
        <v>47</v>
      </c>
      <c r="B14" s="143" t="s">
        <v>288</v>
      </c>
      <c r="C14" s="143"/>
      <c r="D14" s="143"/>
      <c r="F14" s="72" t="s">
        <v>289</v>
      </c>
    </row>
    <row r="15" spans="1:9" ht="24.9" customHeight="1" x14ac:dyDescent="0.25">
      <c r="A15" s="139" t="s">
        <v>48</v>
      </c>
      <c r="B15" s="251" t="s">
        <v>290</v>
      </c>
      <c r="C15" s="143"/>
      <c r="D15" s="143"/>
      <c r="F15" s="72" t="s">
        <v>291</v>
      </c>
    </row>
    <row r="16" spans="1:9" ht="24.9" customHeight="1" x14ac:dyDescent="0.25">
      <c r="A16" s="140"/>
      <c r="B16" s="143"/>
      <c r="C16" s="143"/>
      <c r="D16" s="143"/>
      <c r="F16" s="72" t="s">
        <v>292</v>
      </c>
    </row>
    <row r="17" spans="1:6" ht="24.9" customHeight="1" x14ac:dyDescent="0.25">
      <c r="A17" s="140"/>
      <c r="B17" s="143"/>
      <c r="C17" s="143"/>
      <c r="D17" s="143"/>
      <c r="F17" s="72" t="s">
        <v>293</v>
      </c>
    </row>
    <row r="18" spans="1:6" ht="24.9" customHeight="1" x14ac:dyDescent="0.3">
      <c r="A18" s="141"/>
      <c r="B18" s="143"/>
      <c r="C18" s="143"/>
      <c r="D18" s="143"/>
    </row>
    <row r="19" spans="1:6" ht="24.9" customHeight="1" x14ac:dyDescent="0.3">
      <c r="A19" s="139" t="s">
        <v>49</v>
      </c>
      <c r="B19" s="251" t="s">
        <v>294</v>
      </c>
      <c r="C19" s="143"/>
      <c r="D19" s="143"/>
    </row>
    <row r="20" spans="1:6" ht="24.9" customHeight="1" x14ac:dyDescent="0.3">
      <c r="A20" s="140"/>
      <c r="B20" s="143"/>
      <c r="C20" s="143"/>
      <c r="D20" s="143"/>
    </row>
    <row r="21" spans="1:6" ht="24.9" customHeight="1" x14ac:dyDescent="0.3">
      <c r="A21" s="140"/>
      <c r="B21" s="143"/>
      <c r="C21" s="143"/>
      <c r="D21" s="143"/>
    </row>
    <row r="22" spans="1:6" ht="24.9" customHeight="1" x14ac:dyDescent="0.3">
      <c r="A22" s="141"/>
      <c r="B22" s="143"/>
      <c r="C22" s="143"/>
      <c r="D22" s="143"/>
    </row>
    <row r="23" spans="1:6" ht="24.9" customHeight="1" x14ac:dyDescent="0.3">
      <c r="A23" s="137" t="s">
        <v>50</v>
      </c>
      <c r="B23" s="137"/>
      <c r="C23" s="137"/>
      <c r="D23" s="137"/>
    </row>
    <row r="24" spans="1:6" ht="24.9" customHeight="1" x14ac:dyDescent="0.3">
      <c r="A24" s="35" t="s">
        <v>1</v>
      </c>
      <c r="B24" s="37">
        <v>3</v>
      </c>
      <c r="C24" s="35" t="s">
        <v>28</v>
      </c>
      <c r="D24" s="37">
        <v>5</v>
      </c>
    </row>
    <row r="25" spans="1:6" s="3" customFormat="1" ht="24.9" customHeight="1" x14ac:dyDescent="0.3">
      <c r="A25" s="35" t="s">
        <v>61</v>
      </c>
      <c r="B25" s="144">
        <f>B24*D24</f>
        <v>15</v>
      </c>
      <c r="C25" s="145"/>
      <c r="D25" s="146"/>
    </row>
    <row r="26" spans="1:6" s="3" customFormat="1" ht="24.9" customHeight="1" x14ac:dyDescent="0.3">
      <c r="A26" s="139" t="s">
        <v>87</v>
      </c>
      <c r="B26" s="212" t="s">
        <v>295</v>
      </c>
      <c r="C26" s="213"/>
      <c r="D26" s="214"/>
    </row>
    <row r="27" spans="1:6" s="3" customFormat="1" ht="42.6" customHeight="1" x14ac:dyDescent="0.3">
      <c r="A27" s="141"/>
      <c r="B27" s="215"/>
      <c r="C27" s="216"/>
      <c r="D27" s="217"/>
    </row>
    <row r="28" spans="1:6" ht="24.9" customHeight="1" x14ac:dyDescent="0.3">
      <c r="A28" s="137" t="s">
        <v>51</v>
      </c>
      <c r="B28" s="137"/>
      <c r="C28" s="137"/>
      <c r="D28" s="137"/>
    </row>
    <row r="29" spans="1:6" ht="24.9" customHeight="1" x14ac:dyDescent="0.3">
      <c r="A29" s="35" t="s">
        <v>52</v>
      </c>
      <c r="B29" s="147">
        <v>6</v>
      </c>
      <c r="C29" s="147"/>
      <c r="D29" s="147"/>
    </row>
    <row r="30" spans="1:6" ht="24.9" customHeight="1" x14ac:dyDescent="0.3">
      <c r="A30" s="137" t="s">
        <v>53</v>
      </c>
      <c r="B30" s="137"/>
      <c r="C30" s="137"/>
      <c r="D30" s="137"/>
    </row>
    <row r="31" spans="1:6" ht="24.9" customHeight="1" x14ac:dyDescent="0.3">
      <c r="A31" s="148" t="s">
        <v>29</v>
      </c>
      <c r="B31" s="149"/>
      <c r="C31" s="148" t="s">
        <v>30</v>
      </c>
      <c r="D31" s="149"/>
    </row>
    <row r="32" spans="1:6" ht="24.9" customHeight="1" x14ac:dyDescent="0.3">
      <c r="A32" s="152" t="s">
        <v>296</v>
      </c>
      <c r="B32" s="152"/>
      <c r="C32" s="152" t="s">
        <v>114</v>
      </c>
      <c r="D32" s="152"/>
    </row>
    <row r="33" spans="1:4" ht="24.9" customHeight="1" x14ac:dyDescent="0.3">
      <c r="A33" s="152" t="s">
        <v>297</v>
      </c>
      <c r="B33" s="152"/>
      <c r="C33" s="152" t="s">
        <v>298</v>
      </c>
      <c r="D33" s="152"/>
    </row>
    <row r="34" spans="1:4" ht="24.9" customHeight="1" x14ac:dyDescent="0.3">
      <c r="A34" s="152" t="s">
        <v>299</v>
      </c>
      <c r="B34" s="152"/>
      <c r="C34" s="152" t="s">
        <v>114</v>
      </c>
      <c r="D34" s="152"/>
    </row>
    <row r="35" spans="1:4" ht="24.9" customHeight="1" x14ac:dyDescent="0.3">
      <c r="A35" s="152" t="s">
        <v>300</v>
      </c>
      <c r="B35" s="152"/>
      <c r="C35" s="152" t="s">
        <v>114</v>
      </c>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46.5" customHeight="1" x14ac:dyDescent="0.3">
      <c r="A38" s="240" t="s">
        <v>301</v>
      </c>
      <c r="B38" s="241"/>
      <c r="C38" s="8" t="s">
        <v>282</v>
      </c>
      <c r="D38" s="8" t="s">
        <v>302</v>
      </c>
    </row>
    <row r="39" spans="1:4" ht="24.75" customHeight="1" x14ac:dyDescent="0.3">
      <c r="A39" s="201" t="s">
        <v>303</v>
      </c>
      <c r="B39" s="202"/>
      <c r="C39" s="9" t="s">
        <v>304</v>
      </c>
      <c r="D39" s="9" t="s">
        <v>302</v>
      </c>
    </row>
    <row r="40" spans="1:4" ht="34.5" customHeight="1" x14ac:dyDescent="0.3">
      <c r="A40" s="201" t="s">
        <v>305</v>
      </c>
      <c r="B40" s="202"/>
      <c r="C40" s="9" t="s">
        <v>282</v>
      </c>
      <c r="D40" s="9" t="s">
        <v>302</v>
      </c>
    </row>
    <row r="41" spans="1:4" ht="24.9" customHeight="1" x14ac:dyDescent="0.3">
      <c r="A41" s="240" t="s">
        <v>306</v>
      </c>
      <c r="B41" s="241"/>
      <c r="C41" s="8" t="s">
        <v>307</v>
      </c>
      <c r="D41" s="8" t="s">
        <v>308</v>
      </c>
    </row>
    <row r="42" spans="1:4" ht="39.75" customHeight="1" x14ac:dyDescent="0.3">
      <c r="A42" s="201" t="s">
        <v>309</v>
      </c>
      <c r="B42" s="202"/>
      <c r="C42" s="9" t="s">
        <v>307</v>
      </c>
      <c r="D42" s="9" t="s">
        <v>310</v>
      </c>
    </row>
    <row r="43" spans="1:4" ht="42" customHeight="1" x14ac:dyDescent="0.3">
      <c r="A43" s="201"/>
      <c r="B43" s="202"/>
      <c r="C43" s="9"/>
      <c r="D43" s="9"/>
    </row>
    <row r="44" spans="1:4" ht="24.9" customHeight="1" x14ac:dyDescent="0.3">
      <c r="A44" s="158" t="s">
        <v>55</v>
      </c>
      <c r="B44" s="160" t="s">
        <v>311</v>
      </c>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312</v>
      </c>
      <c r="C48" s="11" t="s">
        <v>79</v>
      </c>
      <c r="D48" s="82">
        <v>43614</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paperSize="5" scale="80"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'S:\shared data\Enterprise Risk Management\2019 new risks templates\[international operations.xlsm]Settings'!#REF!</xm:f>
          </x14:formula1>
          <xm:sqref>B4</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pageSetUpPr fitToPage="1"/>
  </sheetPr>
  <dimension ref="A1:F50"/>
  <sheetViews>
    <sheetView topLeftCell="A21" zoomScaleNormal="100" workbookViewId="0">
      <selection activeCell="B26" sqref="B26:D27"/>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81</v>
      </c>
      <c r="C4" s="36" t="s">
        <v>46</v>
      </c>
      <c r="D4" s="62" t="s">
        <v>313</v>
      </c>
    </row>
    <row r="5" spans="1:6" ht="24.9" customHeight="1" x14ac:dyDescent="0.3">
      <c r="A5" s="139" t="s">
        <v>43</v>
      </c>
      <c r="B5" s="252" t="s">
        <v>314</v>
      </c>
      <c r="C5" s="252"/>
      <c r="D5" s="252"/>
    </row>
    <row r="6" spans="1:6" ht="24.9" customHeight="1" x14ac:dyDescent="0.3">
      <c r="A6" s="140"/>
      <c r="B6" s="252"/>
      <c r="C6" s="252"/>
      <c r="D6" s="252"/>
    </row>
    <row r="7" spans="1:6" ht="24.9" customHeight="1" x14ac:dyDescent="0.3">
      <c r="A7" s="140"/>
      <c r="B7" s="252"/>
      <c r="C7" s="252"/>
      <c r="D7" s="252"/>
    </row>
    <row r="8" spans="1:6" ht="24.9" customHeight="1" x14ac:dyDescent="0.3">
      <c r="A8" s="140"/>
      <c r="B8" s="252"/>
      <c r="C8" s="252"/>
      <c r="D8" s="252"/>
    </row>
    <row r="9" spans="1:6" ht="24.9" customHeight="1" x14ac:dyDescent="0.3">
      <c r="A9" s="141"/>
      <c r="B9" s="252"/>
      <c r="C9" s="252"/>
      <c r="D9" s="252"/>
      <c r="F9" s="5" t="s">
        <v>244</v>
      </c>
    </row>
    <row r="10" spans="1:6" ht="24.9" customHeight="1" x14ac:dyDescent="0.3">
      <c r="A10" s="36" t="s">
        <v>45</v>
      </c>
      <c r="B10" s="54" t="str">
        <f ca="1">MID(CELL("filename",A1),FIND("]",CELL("filename",A1))+1,255)</f>
        <v>EE4</v>
      </c>
      <c r="C10" s="36" t="s">
        <v>34</v>
      </c>
      <c r="D10" s="6" t="s">
        <v>244</v>
      </c>
    </row>
    <row r="11" spans="1:6" ht="24.9" customHeight="1" x14ac:dyDescent="0.3">
      <c r="A11" s="139" t="s">
        <v>44</v>
      </c>
      <c r="B11" s="179" t="s">
        <v>315</v>
      </c>
      <c r="C11" s="179"/>
      <c r="D11" s="179"/>
    </row>
    <row r="12" spans="1:6" ht="24.9" customHeight="1" x14ac:dyDescent="0.3">
      <c r="A12" s="140"/>
      <c r="B12" s="179"/>
      <c r="C12" s="179"/>
      <c r="D12" s="179"/>
    </row>
    <row r="13" spans="1:6" ht="24.9" customHeight="1" x14ac:dyDescent="0.3">
      <c r="A13" s="141"/>
      <c r="B13" s="179"/>
      <c r="C13" s="179"/>
      <c r="D13" s="179"/>
    </row>
    <row r="14" spans="1:6" ht="24.9" customHeight="1" x14ac:dyDescent="0.3">
      <c r="A14" s="36" t="s">
        <v>47</v>
      </c>
      <c r="B14" s="253" t="s">
        <v>316</v>
      </c>
      <c r="C14" s="253"/>
      <c r="D14" s="253"/>
    </row>
    <row r="15" spans="1:6" ht="24.9" customHeight="1" x14ac:dyDescent="0.3">
      <c r="A15" s="139" t="s">
        <v>48</v>
      </c>
      <c r="B15" s="143" t="s">
        <v>317</v>
      </c>
      <c r="C15" s="143"/>
      <c r="D15" s="143"/>
    </row>
    <row r="16" spans="1:6"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318</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64">
        <v>2</v>
      </c>
      <c r="C24" s="35" t="s">
        <v>28</v>
      </c>
      <c r="D24" s="64">
        <v>3</v>
      </c>
    </row>
    <row r="25" spans="1:4" s="3" customFormat="1" ht="24.9" customHeight="1" x14ac:dyDescent="0.3">
      <c r="A25" s="35" t="s">
        <v>61</v>
      </c>
      <c r="B25" s="144">
        <f>B24*D24</f>
        <v>6</v>
      </c>
      <c r="C25" s="145"/>
      <c r="D25" s="146"/>
    </row>
    <row r="26" spans="1:4" s="3" customFormat="1" ht="24.9" customHeight="1" x14ac:dyDescent="0.3">
      <c r="A26" s="139" t="s">
        <v>87</v>
      </c>
      <c r="B26" s="254" t="s">
        <v>319</v>
      </c>
      <c r="C26" s="255"/>
      <c r="D26" s="256"/>
    </row>
    <row r="27" spans="1:4" s="3" customFormat="1" ht="24.9" customHeight="1" x14ac:dyDescent="0.3">
      <c r="A27" s="141"/>
      <c r="B27" s="257"/>
      <c r="C27" s="258"/>
      <c r="D27" s="259"/>
    </row>
    <row r="28" spans="1:4" ht="24.9" customHeight="1" x14ac:dyDescent="0.3">
      <c r="A28" s="137" t="s">
        <v>51</v>
      </c>
      <c r="B28" s="137"/>
      <c r="C28" s="137"/>
      <c r="D28" s="137"/>
    </row>
    <row r="29" spans="1:4" ht="24.9" customHeight="1" x14ac:dyDescent="0.3">
      <c r="A29" s="35" t="s">
        <v>52</v>
      </c>
      <c r="B29" s="147">
        <v>6</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99</v>
      </c>
      <c r="C48" s="11" t="s">
        <v>79</v>
      </c>
      <c r="D48" s="82">
        <v>43040</v>
      </c>
    </row>
    <row r="50" spans="2:4" x14ac:dyDescent="0.3">
      <c r="B50" s="85" t="s">
        <v>320</v>
      </c>
      <c r="C50" s="85"/>
      <c r="D50" s="88">
        <v>43617</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Management\Risk Registers\Academic Division\[Risk Register_October 2017_Student Satisfaction.xlsm]Settings'!#REF!</xm:f>
          </x14:formula1>
          <xm:sqref>B4</xm:sqref>
        </x14:dataValidation>
        <x14:dataValidation type="list" allowBlank="1" showInputMessage="1" showErrorMessage="1">
          <x14:formula1>
            <xm:f>'S:\shared data\Enterprise Risk Management\Risk Registers\Academic Division\[Risk Register_October 2017_Student Satisfaction.xlsm]Settings'!#REF!</xm:f>
          </x14:formula1>
          <xm:sqref>D10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3">
    <pageSetUpPr fitToPage="1"/>
  </sheetPr>
  <dimension ref="A1:F51"/>
  <sheetViews>
    <sheetView topLeftCell="A9" zoomScaleNormal="100" workbookViewId="0">
      <selection activeCell="B15" sqref="B15:D18"/>
    </sheetView>
  </sheetViews>
  <sheetFormatPr defaultColWidth="9.109375" defaultRowHeight="14.4" x14ac:dyDescent="0.3"/>
  <cols>
    <col min="1" max="1" width="20.6640625" style="5" customWidth="1"/>
    <col min="2" max="2" width="50.44140625" style="5" customWidth="1"/>
    <col min="3" max="3" width="20.6640625" style="5" customWidth="1"/>
    <col min="4" max="4" width="30.6640625" style="5" customWidth="1"/>
    <col min="5" max="5" width="9.109375" style="5"/>
    <col min="6" max="6" width="37.109375" style="5" customWidth="1"/>
    <col min="7"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104</v>
      </c>
      <c r="C4" s="36" t="s">
        <v>46</v>
      </c>
      <c r="D4" s="6" t="s">
        <v>137</v>
      </c>
    </row>
    <row r="5" spans="1:6" ht="24.9" customHeight="1" x14ac:dyDescent="0.3">
      <c r="A5" s="139" t="s">
        <v>43</v>
      </c>
      <c r="B5" s="260" t="s">
        <v>321</v>
      </c>
      <c r="C5" s="260"/>
      <c r="D5" s="260"/>
    </row>
    <row r="6" spans="1:6" ht="24.9" customHeight="1" x14ac:dyDescent="0.3">
      <c r="A6" s="140"/>
      <c r="B6" s="260"/>
      <c r="C6" s="260"/>
      <c r="D6" s="260"/>
    </row>
    <row r="7" spans="1:6" ht="24.9" customHeight="1" x14ac:dyDescent="0.3">
      <c r="A7" s="140"/>
      <c r="B7" s="260"/>
      <c r="C7" s="260"/>
      <c r="D7" s="260"/>
    </row>
    <row r="8" spans="1:6" ht="24.9" customHeight="1" x14ac:dyDescent="0.3">
      <c r="A8" s="140"/>
      <c r="B8" s="260"/>
      <c r="C8" s="260"/>
      <c r="D8" s="260"/>
    </row>
    <row r="9" spans="1:6" ht="24.9" customHeight="1" x14ac:dyDescent="0.3">
      <c r="A9" s="141"/>
      <c r="B9" s="260"/>
      <c r="C9" s="260"/>
      <c r="D9" s="260"/>
    </row>
    <row r="10" spans="1:6" ht="24.9" customHeight="1" x14ac:dyDescent="0.3">
      <c r="A10" s="36" t="s">
        <v>45</v>
      </c>
      <c r="B10" s="70" t="s">
        <v>322</v>
      </c>
      <c r="C10" s="36" t="s">
        <v>34</v>
      </c>
      <c r="D10" s="63" t="s">
        <v>244</v>
      </c>
    </row>
    <row r="11" spans="1:6" ht="24.9" customHeight="1" x14ac:dyDescent="0.3">
      <c r="A11" s="139" t="s">
        <v>44</v>
      </c>
      <c r="B11" s="143" t="s">
        <v>323</v>
      </c>
      <c r="C11" s="143"/>
      <c r="D11" s="143"/>
      <c r="F11" s="94"/>
    </row>
    <row r="12" spans="1:6" ht="24.9" customHeight="1" x14ac:dyDescent="0.3">
      <c r="A12" s="140"/>
      <c r="B12" s="143"/>
      <c r="C12" s="143"/>
      <c r="D12" s="143"/>
      <c r="F12" s="94"/>
    </row>
    <row r="13" spans="1:6" ht="24.9" customHeight="1" x14ac:dyDescent="0.3">
      <c r="A13" s="141"/>
      <c r="B13" s="143"/>
      <c r="C13" s="143"/>
      <c r="D13" s="143"/>
      <c r="F13" s="94"/>
    </row>
    <row r="14" spans="1:6" ht="24.9" customHeight="1" x14ac:dyDescent="0.3">
      <c r="A14" s="36" t="s">
        <v>47</v>
      </c>
      <c r="B14" s="143" t="s">
        <v>324</v>
      </c>
      <c r="C14" s="143"/>
      <c r="D14" s="143"/>
    </row>
    <row r="15" spans="1:6" ht="24.9" customHeight="1" x14ac:dyDescent="0.3">
      <c r="A15" s="139" t="s">
        <v>48</v>
      </c>
      <c r="B15" s="261" t="s">
        <v>325</v>
      </c>
      <c r="C15" s="261"/>
      <c r="D15" s="261"/>
    </row>
    <row r="16" spans="1:6" ht="24.9" customHeight="1" x14ac:dyDescent="0.3">
      <c r="A16" s="140"/>
      <c r="B16" s="261"/>
      <c r="C16" s="261"/>
      <c r="D16" s="261"/>
    </row>
    <row r="17" spans="1:4" ht="24.9" customHeight="1" x14ac:dyDescent="0.3">
      <c r="A17" s="140"/>
      <c r="B17" s="261"/>
      <c r="C17" s="261"/>
      <c r="D17" s="261"/>
    </row>
    <row r="18" spans="1:4" ht="24.9" customHeight="1" x14ac:dyDescent="0.3">
      <c r="A18" s="141"/>
      <c r="B18" s="261"/>
      <c r="C18" s="261"/>
      <c r="D18" s="261"/>
    </row>
    <row r="19" spans="1:4" ht="24.9" customHeight="1" x14ac:dyDescent="0.3">
      <c r="A19" s="139" t="s">
        <v>49</v>
      </c>
      <c r="B19" s="231" t="s">
        <v>326</v>
      </c>
      <c r="C19" s="231"/>
      <c r="D19" s="231"/>
    </row>
    <row r="20" spans="1:4" ht="24.9" customHeight="1" x14ac:dyDescent="0.3">
      <c r="A20" s="140"/>
      <c r="B20" s="231"/>
      <c r="C20" s="231"/>
      <c r="D20" s="231"/>
    </row>
    <row r="21" spans="1:4" ht="24.9" customHeight="1" x14ac:dyDescent="0.3">
      <c r="A21" s="140"/>
      <c r="B21" s="231"/>
      <c r="C21" s="231"/>
      <c r="D21" s="231"/>
    </row>
    <row r="22" spans="1:4" ht="24.9" customHeight="1" x14ac:dyDescent="0.3">
      <c r="A22" s="141"/>
      <c r="B22" s="231"/>
      <c r="C22" s="231"/>
      <c r="D22" s="231"/>
    </row>
    <row r="23" spans="1:4" ht="24.9" customHeight="1" x14ac:dyDescent="0.3">
      <c r="A23" s="137"/>
      <c r="B23" s="137"/>
      <c r="C23" s="137"/>
      <c r="D23" s="137"/>
    </row>
    <row r="24" spans="1:4" ht="24.9" customHeight="1" x14ac:dyDescent="0.3">
      <c r="A24" s="35" t="s">
        <v>1</v>
      </c>
      <c r="B24" s="64">
        <v>2</v>
      </c>
      <c r="C24" s="95" t="s">
        <v>28</v>
      </c>
      <c r="D24" s="64">
        <v>1</v>
      </c>
    </row>
    <row r="25" spans="1:4" s="3" customFormat="1" ht="24.9" customHeight="1" x14ac:dyDescent="0.3">
      <c r="A25" s="35" t="s">
        <v>61</v>
      </c>
      <c r="B25" s="262">
        <f>B24*D24</f>
        <v>2</v>
      </c>
      <c r="C25" s="263"/>
      <c r="D25" s="264"/>
    </row>
    <row r="26" spans="1:4" s="3" customFormat="1" ht="24.9" customHeight="1" x14ac:dyDescent="0.3">
      <c r="A26" s="139" t="s">
        <v>87</v>
      </c>
      <c r="B26" s="254" t="s">
        <v>327</v>
      </c>
      <c r="C26" s="246"/>
      <c r="D26" s="247"/>
    </row>
    <row r="27" spans="1:4" s="3" customFormat="1" ht="24.9" customHeight="1" x14ac:dyDescent="0.3">
      <c r="A27" s="141"/>
      <c r="B27" s="248"/>
      <c r="C27" s="249"/>
      <c r="D27" s="250"/>
    </row>
    <row r="28" spans="1:4" ht="24.9" customHeight="1" x14ac:dyDescent="0.3">
      <c r="A28" s="137" t="s">
        <v>51</v>
      </c>
      <c r="B28" s="137"/>
      <c r="C28" s="137"/>
      <c r="D28" s="137"/>
    </row>
    <row r="29" spans="1:4" ht="24.9" customHeight="1" x14ac:dyDescent="0.3">
      <c r="A29" s="35" t="s">
        <v>52</v>
      </c>
      <c r="B29" s="200">
        <v>4</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233" t="s">
        <v>328</v>
      </c>
      <c r="B32" s="233"/>
      <c r="C32" s="152" t="s">
        <v>329</v>
      </c>
      <c r="D32" s="152"/>
    </row>
    <row r="33" spans="1:4" ht="24.9" customHeight="1" x14ac:dyDescent="0.3">
      <c r="A33" s="152" t="s">
        <v>330</v>
      </c>
      <c r="B33" s="152"/>
      <c r="C33" s="152" t="s">
        <v>329</v>
      </c>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0" t="s">
        <v>331</v>
      </c>
      <c r="B38" s="151"/>
      <c r="C38" s="9" t="s">
        <v>129</v>
      </c>
      <c r="D38" s="9" t="s">
        <v>129</v>
      </c>
    </row>
    <row r="39" spans="1:4" ht="24.9" customHeight="1" x14ac:dyDescent="0.3">
      <c r="A39" s="150" t="s">
        <v>332</v>
      </c>
      <c r="B39" s="151"/>
      <c r="C39" s="9" t="s">
        <v>129</v>
      </c>
      <c r="D39" s="9" t="s">
        <v>129</v>
      </c>
    </row>
    <row r="40" spans="1:4" ht="24.9" customHeight="1" x14ac:dyDescent="0.3">
      <c r="A40" s="150" t="s">
        <v>333</v>
      </c>
      <c r="B40" s="151"/>
      <c r="C40" s="78"/>
      <c r="D40" s="78"/>
    </row>
    <row r="41" spans="1:4" ht="24.9" customHeight="1" x14ac:dyDescent="0.3">
      <c r="A41" s="156" t="s">
        <v>334</v>
      </c>
      <c r="B41" s="157"/>
      <c r="C41" s="78"/>
      <c r="D41" s="7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265"/>
      <c r="C44" s="266"/>
      <c r="D44" s="267"/>
    </row>
    <row r="45" spans="1:4" ht="24.9" customHeight="1" x14ac:dyDescent="0.3">
      <c r="A45" s="159"/>
      <c r="B45" s="268"/>
      <c r="C45" s="269"/>
      <c r="D45" s="270"/>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335</v>
      </c>
      <c r="C48" s="11" t="s">
        <v>79</v>
      </c>
      <c r="D48" s="38" t="s">
        <v>336</v>
      </c>
    </row>
    <row r="50" spans="2:4" x14ac:dyDescent="0.3">
      <c r="B50" s="5" t="s">
        <v>337</v>
      </c>
      <c r="D50" s="67">
        <v>43405</v>
      </c>
    </row>
    <row r="51" spans="2:4" x14ac:dyDescent="0.3">
      <c r="B51" s="5" t="s">
        <v>338</v>
      </c>
      <c r="D51" s="67">
        <v>43586</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pageSetUpPr fitToPage="1"/>
  </sheetPr>
  <dimension ref="A1:D46"/>
  <sheetViews>
    <sheetView topLeftCell="A10" zoomScaleNormal="100" workbookViewId="0">
      <selection activeCell="B27" sqref="B27:D27"/>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3" spans="1:4" ht="24.9" customHeight="1" x14ac:dyDescent="0.3">
      <c r="A3" s="137" t="s">
        <v>42</v>
      </c>
      <c r="B3" s="137"/>
      <c r="C3" s="137"/>
      <c r="D3" s="137"/>
    </row>
    <row r="4" spans="1:4" ht="24.9" customHeight="1" x14ac:dyDescent="0.3">
      <c r="A4" s="36" t="s">
        <v>58</v>
      </c>
      <c r="B4" s="6"/>
      <c r="C4" s="36" t="s">
        <v>46</v>
      </c>
      <c r="D4" s="6"/>
    </row>
    <row r="5" spans="1:4" ht="24.9" customHeight="1" x14ac:dyDescent="0.3">
      <c r="A5" s="139" t="s">
        <v>43</v>
      </c>
      <c r="B5" s="142"/>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54" t="str">
        <f ca="1">MID(CELL("filename",A1),FIND("]",CELL("filename",A1))+1,255)</f>
        <v>TEMPLATE</v>
      </c>
      <c r="C10" s="36" t="s">
        <v>34</v>
      </c>
      <c r="D10" s="6"/>
    </row>
    <row r="11" spans="1:4" ht="24.9" customHeight="1" x14ac:dyDescent="0.3">
      <c r="A11" s="139" t="s">
        <v>44</v>
      </c>
      <c r="B11" s="143"/>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c r="C14" s="143"/>
      <c r="D14" s="143"/>
    </row>
    <row r="15" spans="1:4" ht="24.9" customHeight="1" x14ac:dyDescent="0.3">
      <c r="A15" s="139" t="s">
        <v>48</v>
      </c>
      <c r="B15" s="143"/>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c r="C24" s="35" t="s">
        <v>28</v>
      </c>
      <c r="D24" s="37"/>
    </row>
    <row r="25" spans="1:4" s="3" customFormat="1" ht="24.9" customHeight="1" x14ac:dyDescent="0.3">
      <c r="A25" s="35" t="s">
        <v>61</v>
      </c>
      <c r="B25" s="144">
        <f>B24*D24</f>
        <v>0</v>
      </c>
      <c r="C25" s="145"/>
      <c r="D25" s="146"/>
    </row>
    <row r="26" spans="1:4" ht="24.9" customHeight="1" x14ac:dyDescent="0.3">
      <c r="A26" s="137" t="s">
        <v>51</v>
      </c>
      <c r="B26" s="137"/>
      <c r="C26" s="137"/>
      <c r="D26" s="137"/>
    </row>
    <row r="27" spans="1:4" ht="24.9" customHeight="1" x14ac:dyDescent="0.3">
      <c r="A27" s="35" t="s">
        <v>52</v>
      </c>
      <c r="B27" s="147"/>
      <c r="C27" s="147"/>
      <c r="D27" s="147"/>
    </row>
    <row r="28" spans="1:4" ht="24.9" customHeight="1" x14ac:dyDescent="0.3">
      <c r="A28" s="137" t="s">
        <v>53</v>
      </c>
      <c r="B28" s="137"/>
      <c r="C28" s="137"/>
      <c r="D28" s="137"/>
    </row>
    <row r="29" spans="1:4" ht="24.9" customHeight="1" x14ac:dyDescent="0.3">
      <c r="A29" s="148" t="s">
        <v>29</v>
      </c>
      <c r="B29" s="149"/>
      <c r="C29" s="148" t="s">
        <v>30</v>
      </c>
      <c r="D29" s="149"/>
    </row>
    <row r="30" spans="1:4" ht="24.9" customHeight="1" x14ac:dyDescent="0.3">
      <c r="A30" s="152"/>
      <c r="B30" s="152"/>
      <c r="C30" s="152"/>
      <c r="D30" s="152"/>
    </row>
    <row r="31" spans="1:4" ht="24.9" customHeight="1" x14ac:dyDescent="0.3">
      <c r="A31" s="152"/>
      <c r="B31" s="152"/>
      <c r="C31" s="152"/>
      <c r="D31" s="152"/>
    </row>
    <row r="32" spans="1:4" ht="24.9" customHeight="1" x14ac:dyDescent="0.3">
      <c r="A32" s="152"/>
      <c r="B32" s="152"/>
      <c r="C32" s="152"/>
      <c r="D32" s="152"/>
    </row>
    <row r="33" spans="1:4" ht="24.9" customHeight="1" x14ac:dyDescent="0.3">
      <c r="A33" s="152"/>
      <c r="B33" s="152"/>
      <c r="C33" s="152"/>
      <c r="D33" s="152"/>
    </row>
    <row r="34" spans="1:4" ht="24.9" customHeight="1" x14ac:dyDescent="0.3">
      <c r="A34" s="148" t="s">
        <v>31</v>
      </c>
      <c r="B34" s="153"/>
      <c r="C34" s="153"/>
      <c r="D34" s="149"/>
    </row>
    <row r="35" spans="1:4" ht="24.9" customHeight="1" x14ac:dyDescent="0.3">
      <c r="A35" s="154" t="s">
        <v>32</v>
      </c>
      <c r="B35" s="155"/>
      <c r="C35" s="34" t="s">
        <v>54</v>
      </c>
      <c r="D35" s="34" t="s">
        <v>80</v>
      </c>
    </row>
    <row r="36" spans="1:4" ht="24.9" customHeight="1" x14ac:dyDescent="0.3">
      <c r="A36" s="156" t="s">
        <v>35</v>
      </c>
      <c r="B36" s="157"/>
      <c r="C36" s="8"/>
      <c r="D36" s="8"/>
    </row>
    <row r="37" spans="1:4" ht="24.9" customHeight="1" x14ac:dyDescent="0.3">
      <c r="A37" s="150" t="s">
        <v>36</v>
      </c>
      <c r="B37" s="151"/>
      <c r="C37" s="9"/>
      <c r="D37" s="9"/>
    </row>
    <row r="38" spans="1:4" ht="24.9" customHeight="1" x14ac:dyDescent="0.3">
      <c r="A38" s="150" t="s">
        <v>37</v>
      </c>
      <c r="B38" s="151"/>
      <c r="C38" s="9"/>
      <c r="D38" s="9"/>
    </row>
    <row r="39" spans="1:4" ht="24.9" customHeight="1" x14ac:dyDescent="0.3">
      <c r="A39" s="156" t="s">
        <v>38</v>
      </c>
      <c r="B39" s="157"/>
      <c r="C39" s="8"/>
      <c r="D39" s="8"/>
    </row>
    <row r="40" spans="1:4" ht="24.9" customHeight="1" x14ac:dyDescent="0.3">
      <c r="A40" s="150" t="s">
        <v>39</v>
      </c>
      <c r="B40" s="151"/>
      <c r="C40" s="9"/>
      <c r="D40" s="9"/>
    </row>
    <row r="41" spans="1:4" ht="24.9" customHeight="1" x14ac:dyDescent="0.3">
      <c r="A41" s="150" t="s">
        <v>40</v>
      </c>
      <c r="B41" s="151"/>
      <c r="C41" s="9"/>
      <c r="D41" s="9"/>
    </row>
    <row r="42" spans="1:4" ht="24.9" customHeight="1" x14ac:dyDescent="0.3">
      <c r="A42" s="158" t="s">
        <v>55</v>
      </c>
      <c r="B42" s="160"/>
      <c r="C42" s="161"/>
      <c r="D42" s="162"/>
    </row>
    <row r="43" spans="1:4" ht="24.9" customHeight="1" x14ac:dyDescent="0.3">
      <c r="A43" s="159"/>
      <c r="B43" s="163"/>
      <c r="C43" s="164"/>
      <c r="D43" s="165"/>
    </row>
    <row r="44" spans="1:4" ht="24.9" customHeight="1" x14ac:dyDescent="0.3">
      <c r="A44" s="158" t="s">
        <v>56</v>
      </c>
      <c r="B44" s="160"/>
      <c r="C44" s="161"/>
      <c r="D44" s="162"/>
    </row>
    <row r="45" spans="1:4" ht="24.9" customHeight="1" x14ac:dyDescent="0.3">
      <c r="A45" s="159"/>
      <c r="B45" s="163"/>
      <c r="C45" s="164"/>
      <c r="D45" s="165"/>
    </row>
    <row r="46" spans="1:4" ht="24.9" customHeight="1" x14ac:dyDescent="0.3">
      <c r="A46" s="10" t="s">
        <v>57</v>
      </c>
      <c r="B46" s="38"/>
      <c r="C46" s="11" t="s">
        <v>79</v>
      </c>
      <c r="D46" s="38"/>
    </row>
  </sheetData>
  <sheetProtection sheet="1" objects="1" scenarios="1"/>
  <mergeCells count="38">
    <mergeCell ref="A44:A45"/>
    <mergeCell ref="B44:D45"/>
    <mergeCell ref="A38:B38"/>
    <mergeCell ref="A39:B39"/>
    <mergeCell ref="A40:B40"/>
    <mergeCell ref="A41:B41"/>
    <mergeCell ref="A42:A43"/>
    <mergeCell ref="B42:D43"/>
    <mergeCell ref="A37:B37"/>
    <mergeCell ref="A31:B31"/>
    <mergeCell ref="C31:D31"/>
    <mergeCell ref="A32:B32"/>
    <mergeCell ref="C32:D32"/>
    <mergeCell ref="A33:B33"/>
    <mergeCell ref="C33:D33"/>
    <mergeCell ref="A34:D34"/>
    <mergeCell ref="A35:B35"/>
    <mergeCell ref="A36:B36"/>
    <mergeCell ref="A30:B30"/>
    <mergeCell ref="C30:D30"/>
    <mergeCell ref="B14:D14"/>
    <mergeCell ref="A15:A18"/>
    <mergeCell ref="B15:D18"/>
    <mergeCell ref="A19:A22"/>
    <mergeCell ref="B19:D22"/>
    <mergeCell ref="A23:D23"/>
    <mergeCell ref="B25:D25"/>
    <mergeCell ref="A26:D26"/>
    <mergeCell ref="B27:D27"/>
    <mergeCell ref="A28:D28"/>
    <mergeCell ref="A29:B29"/>
    <mergeCell ref="C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Settings!$B$27:$B$34</xm:f>
          </x14:formula1>
          <xm:sqref>D10</xm:sqref>
        </x14:dataValidation>
        <x14:dataValidation type="list" allowBlank="1" showInputMessage="1" showErrorMessage="1">
          <x14:formula1>
            <xm:f>Settings!$A$37:$A$45</xm:f>
          </x14:formula1>
          <xm:sqref>B4</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6">
    <pageSetUpPr fitToPage="1"/>
  </sheetPr>
  <dimension ref="A1:F51"/>
  <sheetViews>
    <sheetView zoomScaleNormal="100" workbookViewId="0">
      <selection activeCell="A38" sqref="A38:B38"/>
    </sheetView>
  </sheetViews>
  <sheetFormatPr defaultColWidth="9.109375" defaultRowHeight="14.4" x14ac:dyDescent="0.3"/>
  <cols>
    <col min="1" max="1" width="20.6640625" style="96" customWidth="1"/>
    <col min="2" max="2" width="30.6640625" style="96" customWidth="1"/>
    <col min="3" max="3" width="20.6640625" style="96" customWidth="1"/>
    <col min="4" max="4" width="30.6640625" style="96" customWidth="1"/>
    <col min="5" max="16384" width="9.109375" style="96"/>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211</v>
      </c>
      <c r="C4" s="36" t="s">
        <v>46</v>
      </c>
      <c r="D4" s="6" t="s">
        <v>211</v>
      </c>
      <c r="F4" s="5" t="s">
        <v>339</v>
      </c>
    </row>
    <row r="5" spans="1:6" ht="24.9" customHeight="1" x14ac:dyDescent="0.3">
      <c r="A5" s="139" t="s">
        <v>43</v>
      </c>
      <c r="B5" s="142" t="s">
        <v>340</v>
      </c>
      <c r="C5" s="142"/>
      <c r="D5" s="142"/>
      <c r="F5" s="5" t="s">
        <v>341</v>
      </c>
    </row>
    <row r="6" spans="1:6" ht="24.9" customHeight="1" x14ac:dyDescent="0.3">
      <c r="A6" s="140"/>
      <c r="B6" s="142"/>
      <c r="C6" s="142"/>
      <c r="D6" s="142"/>
    </row>
    <row r="7" spans="1:6" ht="24.9" customHeight="1" x14ac:dyDescent="0.3">
      <c r="A7" s="140"/>
      <c r="B7" s="142"/>
      <c r="C7" s="142"/>
      <c r="D7" s="142"/>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70" t="s">
        <v>342</v>
      </c>
      <c r="C10" s="36" t="s">
        <v>34</v>
      </c>
      <c r="D10" s="63" t="s">
        <v>16</v>
      </c>
    </row>
    <row r="11" spans="1:6" ht="24.9" customHeight="1" x14ac:dyDescent="0.3">
      <c r="A11" s="139" t="s">
        <v>44</v>
      </c>
      <c r="B11" s="143" t="s">
        <v>343</v>
      </c>
      <c r="C11" s="143"/>
      <c r="D11" s="143"/>
    </row>
    <row r="12" spans="1:6" ht="24.9" customHeight="1" x14ac:dyDescent="0.3">
      <c r="A12" s="140"/>
      <c r="B12" s="143"/>
      <c r="C12" s="143"/>
      <c r="D12" s="143"/>
    </row>
    <row r="13" spans="1:6" ht="24.9" customHeight="1" x14ac:dyDescent="0.3">
      <c r="A13" s="141"/>
      <c r="B13" s="143"/>
      <c r="C13" s="143"/>
      <c r="D13" s="143"/>
    </row>
    <row r="14" spans="1:6" ht="24.9" customHeight="1" x14ac:dyDescent="0.3">
      <c r="A14" s="36" t="s">
        <v>47</v>
      </c>
      <c r="B14" s="143" t="s">
        <v>344</v>
      </c>
      <c r="C14" s="143"/>
      <c r="D14" s="143"/>
    </row>
    <row r="15" spans="1:6" ht="24.9" customHeight="1" x14ac:dyDescent="0.3">
      <c r="A15" s="139" t="s">
        <v>48</v>
      </c>
      <c r="B15" s="143" t="s">
        <v>345</v>
      </c>
      <c r="C15" s="143"/>
      <c r="D15" s="143"/>
    </row>
    <row r="16" spans="1:6" ht="24.9" customHeight="1" x14ac:dyDescent="0.3">
      <c r="A16" s="140"/>
      <c r="B16" s="143"/>
      <c r="C16" s="143"/>
      <c r="D16" s="143"/>
    </row>
    <row r="17" spans="1:5" ht="24.9" customHeight="1" x14ac:dyDescent="0.3">
      <c r="A17" s="140"/>
      <c r="B17" s="143"/>
      <c r="C17" s="143"/>
      <c r="D17" s="143"/>
    </row>
    <row r="18" spans="1:5" ht="24.9" customHeight="1" x14ac:dyDescent="0.3">
      <c r="A18" s="141"/>
      <c r="B18" s="143"/>
      <c r="C18" s="143"/>
      <c r="D18" s="143"/>
    </row>
    <row r="19" spans="1:5" ht="24.9" customHeight="1" x14ac:dyDescent="0.3">
      <c r="A19" s="139" t="s">
        <v>49</v>
      </c>
      <c r="B19" s="143" t="s">
        <v>346</v>
      </c>
      <c r="C19" s="143"/>
      <c r="D19" s="143"/>
    </row>
    <row r="20" spans="1:5" ht="24.9" customHeight="1" x14ac:dyDescent="0.3">
      <c r="A20" s="140"/>
      <c r="B20" s="143"/>
      <c r="C20" s="143"/>
      <c r="D20" s="143"/>
    </row>
    <row r="21" spans="1:5" ht="24.9" customHeight="1" x14ac:dyDescent="0.3">
      <c r="A21" s="140"/>
      <c r="B21" s="143"/>
      <c r="C21" s="143"/>
      <c r="D21" s="143"/>
    </row>
    <row r="22" spans="1:5" ht="24.9" customHeight="1" x14ac:dyDescent="0.3">
      <c r="A22" s="141"/>
      <c r="B22" s="143"/>
      <c r="C22" s="143"/>
      <c r="D22" s="143"/>
    </row>
    <row r="23" spans="1:5" ht="24.9" customHeight="1" x14ac:dyDescent="0.3">
      <c r="A23" s="137" t="s">
        <v>50</v>
      </c>
      <c r="B23" s="137"/>
      <c r="C23" s="137"/>
      <c r="D23" s="137"/>
    </row>
    <row r="24" spans="1:5" ht="24.9" customHeight="1" x14ac:dyDescent="0.3">
      <c r="A24" s="35" t="s">
        <v>1</v>
      </c>
      <c r="B24" s="37">
        <v>4</v>
      </c>
      <c r="C24" s="35" t="s">
        <v>28</v>
      </c>
      <c r="D24" s="37">
        <v>3</v>
      </c>
    </row>
    <row r="25" spans="1:5" ht="24.9" customHeight="1" x14ac:dyDescent="0.3">
      <c r="A25" s="35" t="s">
        <v>61</v>
      </c>
      <c r="B25" s="144">
        <f>B24*D24</f>
        <v>12</v>
      </c>
      <c r="C25" s="145"/>
      <c r="D25" s="146"/>
    </row>
    <row r="26" spans="1:5" ht="24.9" customHeight="1" x14ac:dyDescent="0.3">
      <c r="A26" s="139" t="s">
        <v>87</v>
      </c>
      <c r="B26" s="229" t="s">
        <v>1052</v>
      </c>
      <c r="C26" s="181"/>
      <c r="D26" s="182"/>
    </row>
    <row r="27" spans="1:5" ht="24.9" customHeight="1" x14ac:dyDescent="0.3">
      <c r="A27" s="141"/>
      <c r="B27" s="183"/>
      <c r="C27" s="184"/>
      <c r="D27" s="185"/>
    </row>
    <row r="28" spans="1:5" ht="24.9" customHeight="1" x14ac:dyDescent="0.3">
      <c r="A28" s="137" t="s">
        <v>51</v>
      </c>
      <c r="B28" s="137"/>
      <c r="C28" s="137"/>
      <c r="D28" s="137"/>
    </row>
    <row r="29" spans="1:5" ht="24.9" customHeight="1" x14ac:dyDescent="0.3">
      <c r="A29" s="35" t="s">
        <v>52</v>
      </c>
      <c r="B29" s="200">
        <v>5</v>
      </c>
      <c r="C29" s="200"/>
      <c r="D29" s="200"/>
    </row>
    <row r="30" spans="1:5" ht="24.9" customHeight="1" x14ac:dyDescent="0.3">
      <c r="A30" s="137" t="s">
        <v>53</v>
      </c>
      <c r="B30" s="137"/>
      <c r="C30" s="137"/>
      <c r="D30" s="137"/>
    </row>
    <row r="31" spans="1:5" ht="24.9" customHeight="1" x14ac:dyDescent="0.3">
      <c r="A31" s="148" t="s">
        <v>29</v>
      </c>
      <c r="B31" s="149"/>
      <c r="C31" s="148" t="s">
        <v>30</v>
      </c>
      <c r="D31" s="149"/>
    </row>
    <row r="32" spans="1:5" ht="24.9" customHeight="1" x14ac:dyDescent="0.3">
      <c r="A32" s="188" t="s">
        <v>347</v>
      </c>
      <c r="B32" s="188"/>
      <c r="C32" s="152"/>
      <c r="D32" s="152"/>
      <c r="E32" s="96" t="s">
        <v>348</v>
      </c>
    </row>
    <row r="33" spans="1:4" ht="24.9" customHeight="1" x14ac:dyDescent="0.3">
      <c r="A33" s="188" t="s">
        <v>349</v>
      </c>
      <c r="B33" s="188"/>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1053</v>
      </c>
      <c r="B38" s="157"/>
      <c r="C38" s="8"/>
      <c r="D38" s="8"/>
    </row>
    <row r="39" spans="1:4" ht="24.9" customHeight="1" x14ac:dyDescent="0.3">
      <c r="A39" s="150" t="s">
        <v>350</v>
      </c>
      <c r="B39" s="151"/>
      <c r="C39" s="9"/>
      <c r="D39" s="9"/>
    </row>
    <row r="40" spans="1:4" ht="24.9" customHeight="1" x14ac:dyDescent="0.3">
      <c r="A40" s="150"/>
      <c r="B40" s="151"/>
      <c r="C40" s="9"/>
      <c r="D40" s="9"/>
    </row>
    <row r="41" spans="1:4" ht="24.9" customHeight="1" x14ac:dyDescent="0.3">
      <c r="A41" s="156"/>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t="s">
        <v>351</v>
      </c>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222</v>
      </c>
      <c r="C48" s="11" t="s">
        <v>79</v>
      </c>
      <c r="D48" s="38" t="s">
        <v>352</v>
      </c>
    </row>
    <row r="51" spans="2:4" x14ac:dyDescent="0.3">
      <c r="B51" s="68" t="s">
        <v>353</v>
      </c>
      <c r="C51" s="97"/>
      <c r="D51" s="97"/>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0"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Registers\Fin and Admin\[Finance and Admin consolidated Risk Register draft 1.xlsm]Settings'!#REF!</xm:f>
          </x14:formula1>
          <xm:sqref>B4</xm:sqref>
        </x14:dataValidation>
        <x14:dataValidation type="list" allowBlank="1" showInputMessage="1" showErrorMessage="1">
          <x14:formula1>
            <xm:f>'S:\shared data\Enterprise Risk Management\ERM Training Sessions\Risk Registers\Fin and Admin\[Finance and Admin consolidated Risk Register draft 1.xlsm]Settings'!#REF!</xm:f>
          </x14:formula1>
          <xm:sqref>D10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pageSetUpPr fitToPage="1"/>
  </sheetPr>
  <dimension ref="A1:D50"/>
  <sheetViews>
    <sheetView zoomScale="85" zoomScaleNormal="85"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16</v>
      </c>
      <c r="C4" s="36" t="s">
        <v>46</v>
      </c>
      <c r="D4" s="6" t="s">
        <v>354</v>
      </c>
    </row>
    <row r="5" spans="1:4" ht="24.9" customHeight="1" x14ac:dyDescent="0.3">
      <c r="A5" s="139" t="s">
        <v>43</v>
      </c>
      <c r="B5" s="142" t="s">
        <v>355</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356</v>
      </c>
      <c r="C10" s="36" t="s">
        <v>34</v>
      </c>
      <c r="D10" s="6" t="s">
        <v>16</v>
      </c>
    </row>
    <row r="11" spans="1:4" ht="24.9" customHeight="1" x14ac:dyDescent="0.3">
      <c r="A11" s="139" t="s">
        <v>44</v>
      </c>
      <c r="B11" s="143" t="s">
        <v>357</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358</v>
      </c>
      <c r="C14" s="143"/>
      <c r="D14" s="143"/>
    </row>
    <row r="15" spans="1:4" ht="24.9" customHeight="1" x14ac:dyDescent="0.3">
      <c r="A15" s="139" t="s">
        <v>48</v>
      </c>
      <c r="B15" s="143" t="s">
        <v>359</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360</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37">
        <v>3</v>
      </c>
    </row>
    <row r="25" spans="1:4" s="3" customFormat="1" ht="24.9" customHeight="1" x14ac:dyDescent="0.3">
      <c r="A25" s="35" t="s">
        <v>61</v>
      </c>
      <c r="B25" s="144">
        <f>B24*D24</f>
        <v>9</v>
      </c>
      <c r="C25" s="145"/>
      <c r="D25" s="146"/>
    </row>
    <row r="26" spans="1:4" s="3" customFormat="1" ht="24.9" customHeight="1" x14ac:dyDescent="0.3">
      <c r="A26" s="139" t="s">
        <v>87</v>
      </c>
      <c r="B26" s="203"/>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00">
        <v>8</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361</v>
      </c>
      <c r="B32" s="152"/>
      <c r="C32" s="152" t="s">
        <v>114</v>
      </c>
      <c r="D32" s="152"/>
    </row>
    <row r="33" spans="1:4" ht="24.9" customHeight="1" x14ac:dyDescent="0.3">
      <c r="A33" s="152" t="s">
        <v>362</v>
      </c>
      <c r="B33" s="152"/>
      <c r="C33" s="152" t="s">
        <v>114</v>
      </c>
      <c r="D33" s="152"/>
    </row>
    <row r="34" spans="1:4" ht="24.9" customHeight="1" x14ac:dyDescent="0.3">
      <c r="A34" s="152" t="s">
        <v>363</v>
      </c>
      <c r="B34" s="152"/>
      <c r="C34" s="152" t="s">
        <v>114</v>
      </c>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364</v>
      </c>
      <c r="B38" s="157"/>
      <c r="C38" s="8" t="s">
        <v>365</v>
      </c>
      <c r="D38" s="98">
        <v>43738</v>
      </c>
    </row>
    <row r="39" spans="1:4" ht="24.9" customHeight="1" x14ac:dyDescent="0.3">
      <c r="A39" s="150" t="s">
        <v>366</v>
      </c>
      <c r="B39" s="151"/>
      <c r="C39" s="9" t="s">
        <v>365</v>
      </c>
      <c r="D39" s="99">
        <v>43738</v>
      </c>
    </row>
    <row r="40" spans="1:4" ht="24.9" customHeight="1" x14ac:dyDescent="0.3">
      <c r="A40" s="150" t="s">
        <v>367</v>
      </c>
      <c r="B40" s="151"/>
      <c r="C40" s="9" t="s">
        <v>365</v>
      </c>
      <c r="D40" s="99">
        <v>43646</v>
      </c>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t="s">
        <v>368</v>
      </c>
      <c r="C44" s="161"/>
      <c r="D44" s="162"/>
    </row>
    <row r="45" spans="1:4" ht="24.9" customHeight="1" x14ac:dyDescent="0.3">
      <c r="A45" s="159"/>
      <c r="B45" s="163"/>
      <c r="C45" s="164"/>
      <c r="D45" s="165"/>
    </row>
    <row r="46" spans="1:4" ht="24.9" customHeight="1" x14ac:dyDescent="0.3">
      <c r="A46" s="158" t="s">
        <v>56</v>
      </c>
      <c r="B46" s="160" t="s">
        <v>369</v>
      </c>
      <c r="C46" s="161"/>
      <c r="D46" s="162"/>
    </row>
    <row r="47" spans="1:4" ht="24.9" customHeight="1" x14ac:dyDescent="0.3">
      <c r="A47" s="159"/>
      <c r="B47" s="163"/>
      <c r="C47" s="164"/>
      <c r="D47" s="165"/>
    </row>
    <row r="48" spans="1:4" ht="24.9" customHeight="1" x14ac:dyDescent="0.3">
      <c r="A48" s="10" t="s">
        <v>57</v>
      </c>
      <c r="B48" s="38" t="s">
        <v>370</v>
      </c>
      <c r="C48" s="11" t="s">
        <v>79</v>
      </c>
      <c r="D48" s="38" t="s">
        <v>260</v>
      </c>
    </row>
    <row r="50" spans="2:4" x14ac:dyDescent="0.3">
      <c r="B50" s="5" t="s">
        <v>371</v>
      </c>
      <c r="D50" s="67">
        <v>43405</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'[Risk Register Oct 19 - Strat Planning  HR.xlsm]Settings'!#REF!</xm:f>
          </x14:formula1>
          <xm:sqref>B4</xm:sqref>
        </x14:dataValidation>
        <x14:dataValidation type="list" allowBlank="1" showInputMessage="1" showErrorMessage="1">
          <x14:formula1>
            <xm:f>'[Risk Register Oct 19 - Strat Planning  HR.xlsm]Settings'!#REF!</xm:f>
          </x14:formula1>
          <xm:sqref>D10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1">
    <pageSetUpPr fitToPage="1"/>
  </sheetPr>
  <dimension ref="A1:D53"/>
  <sheetViews>
    <sheetView topLeftCell="A10" zoomScale="70" zoomScaleNormal="7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16</v>
      </c>
      <c r="C4" s="36" t="s">
        <v>46</v>
      </c>
      <c r="D4" s="63" t="s">
        <v>354</v>
      </c>
    </row>
    <row r="5" spans="1:4" ht="24.9" customHeight="1" x14ac:dyDescent="0.3">
      <c r="A5" s="139" t="s">
        <v>43</v>
      </c>
      <c r="B5" s="142" t="s">
        <v>372</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373</v>
      </c>
      <c r="C10" s="36" t="s">
        <v>34</v>
      </c>
      <c r="D10" s="6" t="s">
        <v>16</v>
      </c>
    </row>
    <row r="11" spans="1:4" ht="24.9" customHeight="1" x14ac:dyDescent="0.3">
      <c r="A11" s="139" t="s">
        <v>44</v>
      </c>
      <c r="B11" s="179" t="s">
        <v>374</v>
      </c>
      <c r="C11" s="179"/>
      <c r="D11" s="179"/>
    </row>
    <row r="12" spans="1:4" ht="24.9" customHeight="1" x14ac:dyDescent="0.3">
      <c r="A12" s="140"/>
      <c r="B12" s="179"/>
      <c r="C12" s="179"/>
      <c r="D12" s="179"/>
    </row>
    <row r="13" spans="1:4" ht="24.9" customHeight="1" x14ac:dyDescent="0.3">
      <c r="A13" s="141"/>
      <c r="B13" s="179"/>
      <c r="C13" s="179"/>
      <c r="D13" s="179"/>
    </row>
    <row r="14" spans="1:4" ht="24.9" customHeight="1" x14ac:dyDescent="0.3">
      <c r="A14" s="36" t="s">
        <v>47</v>
      </c>
      <c r="B14" s="179" t="s">
        <v>375</v>
      </c>
      <c r="C14" s="179"/>
      <c r="D14" s="179"/>
    </row>
    <row r="15" spans="1:4" ht="24.9" customHeight="1" x14ac:dyDescent="0.3">
      <c r="A15" s="139" t="s">
        <v>48</v>
      </c>
      <c r="B15" s="143" t="s">
        <v>376</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377</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4</v>
      </c>
      <c r="C24" s="35" t="s">
        <v>28</v>
      </c>
      <c r="D24" s="37">
        <v>2</v>
      </c>
    </row>
    <row r="25" spans="1:4" s="3" customFormat="1" ht="24.9" customHeight="1" x14ac:dyDescent="0.3">
      <c r="A25" s="35" t="s">
        <v>61</v>
      </c>
      <c r="B25" s="144">
        <f>B24*D24</f>
        <v>8</v>
      </c>
      <c r="C25" s="145"/>
      <c r="D25" s="146"/>
    </row>
    <row r="26" spans="1:4" s="3" customFormat="1" ht="24.9" customHeight="1" x14ac:dyDescent="0.3">
      <c r="A26" s="139" t="s">
        <v>87</v>
      </c>
      <c r="B26" s="212" t="s">
        <v>378</v>
      </c>
      <c r="C26" s="213"/>
      <c r="D26" s="214"/>
    </row>
    <row r="27" spans="1:4" s="3" customFormat="1" ht="79.2" customHeight="1" x14ac:dyDescent="0.3">
      <c r="A27" s="141"/>
      <c r="B27" s="215"/>
      <c r="C27" s="216"/>
      <c r="D27" s="217"/>
    </row>
    <row r="28" spans="1:4" ht="24.9" customHeight="1" x14ac:dyDescent="0.3">
      <c r="A28" s="137" t="s">
        <v>51</v>
      </c>
      <c r="B28" s="137"/>
      <c r="C28" s="137"/>
      <c r="D28" s="137"/>
    </row>
    <row r="29" spans="1:4" ht="24.9" customHeight="1" x14ac:dyDescent="0.3">
      <c r="A29" s="35" t="s">
        <v>52</v>
      </c>
      <c r="B29" s="200">
        <v>7</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379</v>
      </c>
      <c r="B32" s="152"/>
      <c r="C32" s="152"/>
      <c r="D32" s="152"/>
    </row>
    <row r="33" spans="1:4" ht="24.9" customHeight="1" x14ac:dyDescent="0.3">
      <c r="A33" s="152" t="s">
        <v>380</v>
      </c>
      <c r="B33" s="152"/>
      <c r="C33" s="152"/>
      <c r="D33" s="152"/>
    </row>
    <row r="34" spans="1:4" ht="24.9" customHeight="1" x14ac:dyDescent="0.3">
      <c r="A34" s="152" t="s">
        <v>381</v>
      </c>
      <c r="B34" s="152"/>
      <c r="C34" s="152"/>
      <c r="D34" s="152"/>
    </row>
    <row r="35" spans="1:4" ht="24.9" customHeight="1" x14ac:dyDescent="0.3">
      <c r="A35" s="152" t="s">
        <v>382</v>
      </c>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240" t="s">
        <v>383</v>
      </c>
      <c r="B38" s="241"/>
      <c r="C38" s="8" t="s">
        <v>384</v>
      </c>
      <c r="D38" s="8" t="s">
        <v>256</v>
      </c>
    </row>
    <row r="39" spans="1:4" ht="24.9" customHeight="1" x14ac:dyDescent="0.3">
      <c r="A39" s="201" t="s">
        <v>385</v>
      </c>
      <c r="B39" s="202"/>
      <c r="C39" s="9" t="s">
        <v>386</v>
      </c>
      <c r="D39" s="9" t="s">
        <v>387</v>
      </c>
    </row>
    <row r="40" spans="1:4" ht="24.9" customHeight="1" x14ac:dyDescent="0.3">
      <c r="A40" s="201" t="s">
        <v>388</v>
      </c>
      <c r="B40" s="202"/>
      <c r="C40" s="9" t="s">
        <v>384</v>
      </c>
      <c r="D40" s="9" t="s">
        <v>389</v>
      </c>
    </row>
    <row r="41" spans="1:4" ht="24.9" customHeight="1" x14ac:dyDescent="0.3">
      <c r="A41" s="240" t="s">
        <v>390</v>
      </c>
      <c r="B41" s="241"/>
      <c r="C41" s="8" t="s">
        <v>384</v>
      </c>
      <c r="D41" s="8" t="s">
        <v>391</v>
      </c>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100" t="s">
        <v>392</v>
      </c>
      <c r="C48" s="101" t="s">
        <v>79</v>
      </c>
      <c r="D48" s="102">
        <v>43040</v>
      </c>
    </row>
    <row r="49" spans="1:4" x14ac:dyDescent="0.3">
      <c r="A49" s="5" t="s">
        <v>393</v>
      </c>
      <c r="B49" s="5" t="s">
        <v>261</v>
      </c>
      <c r="D49" s="103">
        <v>43175</v>
      </c>
    </row>
    <row r="50" spans="1:4" x14ac:dyDescent="0.3">
      <c r="A50" s="5" t="s">
        <v>394</v>
      </c>
    </row>
    <row r="51" spans="1:4" x14ac:dyDescent="0.3">
      <c r="A51" s="5" t="s">
        <v>395</v>
      </c>
    </row>
    <row r="53" spans="1:4" x14ac:dyDescent="0.3">
      <c r="B53" s="5" t="s">
        <v>396</v>
      </c>
      <c r="C53" s="5" t="s">
        <v>79</v>
      </c>
      <c r="D53" s="67">
        <v>43405</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'[Risk Register Oct 19 - Strat Planning  HR.xlsm]Settings'!#REF!</xm:f>
          </x14:formula1>
          <xm:sqref>B4</xm:sqref>
        </x14:dataValidation>
        <x14:dataValidation type="list" allowBlank="1" showInputMessage="1" showErrorMessage="1">
          <x14:formula1>
            <xm:f>'[Risk Register Oct 19 - Strat Planning  HR.xlsm]Settings'!#REF!</xm:f>
          </x14:formula1>
          <xm:sqref>D10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3">
    <pageSetUpPr fitToPage="1"/>
  </sheetPr>
  <dimension ref="A1:F50"/>
  <sheetViews>
    <sheetView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5" width="2.33203125" style="5" customWidth="1"/>
    <col min="6"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104</v>
      </c>
      <c r="C4" s="36" t="s">
        <v>46</v>
      </c>
      <c r="D4" s="6" t="s">
        <v>397</v>
      </c>
    </row>
    <row r="5" spans="1:6" ht="24.9" customHeight="1" x14ac:dyDescent="0.3">
      <c r="A5" s="139" t="s">
        <v>43</v>
      </c>
      <c r="B5" s="142" t="s">
        <v>398</v>
      </c>
      <c r="C5" s="142"/>
      <c r="D5" s="142"/>
    </row>
    <row r="6" spans="1:6" ht="24.9" customHeight="1" x14ac:dyDescent="0.3">
      <c r="A6" s="140"/>
      <c r="B6" s="142"/>
      <c r="C6" s="142"/>
      <c r="D6" s="142"/>
    </row>
    <row r="7" spans="1:6" ht="24.9" customHeight="1" x14ac:dyDescent="0.3">
      <c r="A7" s="140"/>
      <c r="B7" s="142"/>
      <c r="C7" s="142"/>
      <c r="D7" s="142"/>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70" t="s">
        <v>399</v>
      </c>
      <c r="C10" s="36" t="s">
        <v>34</v>
      </c>
      <c r="D10" s="2" t="s">
        <v>244</v>
      </c>
      <c r="F10" s="5" t="s">
        <v>400</v>
      </c>
    </row>
    <row r="11" spans="1:6" ht="24.9" customHeight="1" x14ac:dyDescent="0.3">
      <c r="A11" s="139" t="s">
        <v>44</v>
      </c>
      <c r="B11" s="143" t="s">
        <v>401</v>
      </c>
      <c r="C11" s="143"/>
      <c r="D11" s="143"/>
    </row>
    <row r="12" spans="1:6" ht="24.9" customHeight="1" x14ac:dyDescent="0.3">
      <c r="A12" s="140"/>
      <c r="B12" s="143"/>
      <c r="C12" s="143"/>
      <c r="D12" s="143"/>
    </row>
    <row r="13" spans="1:6" ht="24.9" customHeight="1" x14ac:dyDescent="0.3">
      <c r="A13" s="141"/>
      <c r="B13" s="143"/>
      <c r="C13" s="143"/>
      <c r="D13" s="143"/>
    </row>
    <row r="14" spans="1:6" ht="24.9" customHeight="1" x14ac:dyDescent="0.3">
      <c r="A14" s="36" t="s">
        <v>47</v>
      </c>
      <c r="B14" s="143" t="s">
        <v>402</v>
      </c>
      <c r="C14" s="143"/>
      <c r="D14" s="143"/>
    </row>
    <row r="15" spans="1:6" ht="24.9" customHeight="1" x14ac:dyDescent="0.3">
      <c r="A15" s="139" t="s">
        <v>48</v>
      </c>
      <c r="B15" s="143" t="s">
        <v>403</v>
      </c>
      <c r="C15" s="143"/>
      <c r="D15" s="143"/>
    </row>
    <row r="16" spans="1:6"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404</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37">
        <v>3</v>
      </c>
    </row>
    <row r="25" spans="1:4" s="3" customFormat="1" ht="24.9" customHeight="1" x14ac:dyDescent="0.3">
      <c r="A25" s="35" t="s">
        <v>61</v>
      </c>
      <c r="B25" s="144">
        <f>B24*D24</f>
        <v>9</v>
      </c>
      <c r="C25" s="145"/>
      <c r="D25" s="146"/>
    </row>
    <row r="26" spans="1:4" s="3" customFormat="1" ht="24.9" customHeight="1" x14ac:dyDescent="0.3">
      <c r="A26" s="139" t="s">
        <v>87</v>
      </c>
      <c r="B26" s="194" t="s">
        <v>405</v>
      </c>
      <c r="C26" s="195"/>
      <c r="D26" s="196"/>
    </row>
    <row r="27" spans="1:4" s="3" customFormat="1" ht="24.9" customHeight="1" x14ac:dyDescent="0.3">
      <c r="A27" s="141"/>
      <c r="B27" s="197"/>
      <c r="C27" s="198"/>
      <c r="D27" s="199"/>
    </row>
    <row r="28" spans="1:4" ht="24.9" customHeight="1" x14ac:dyDescent="0.3">
      <c r="A28" s="137" t="s">
        <v>51</v>
      </c>
      <c r="B28" s="137"/>
      <c r="C28" s="137"/>
      <c r="D28" s="137"/>
    </row>
    <row r="29" spans="1:4" ht="24.9" customHeight="1" x14ac:dyDescent="0.3">
      <c r="A29" s="35" t="s">
        <v>52</v>
      </c>
      <c r="B29" s="200">
        <v>5</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406</v>
      </c>
      <c r="B32" s="152"/>
      <c r="C32" s="152" t="s">
        <v>114</v>
      </c>
      <c r="D32" s="152"/>
    </row>
    <row r="33" spans="1:4" ht="24.9" customHeight="1" x14ac:dyDescent="0.3">
      <c r="A33" s="152" t="s">
        <v>407</v>
      </c>
      <c r="B33" s="152"/>
      <c r="C33" s="152" t="s">
        <v>114</v>
      </c>
      <c r="D33" s="152"/>
    </row>
    <row r="34" spans="1:4" ht="24.9" customHeight="1" x14ac:dyDescent="0.3">
      <c r="A34" s="152" t="s">
        <v>408</v>
      </c>
      <c r="B34" s="152"/>
      <c r="C34" s="152" t="s">
        <v>114</v>
      </c>
      <c r="D34" s="152"/>
    </row>
    <row r="35" spans="1:4" ht="24.9" customHeight="1" x14ac:dyDescent="0.3">
      <c r="A35" s="152" t="s">
        <v>409</v>
      </c>
      <c r="B35" s="152"/>
      <c r="C35" s="152" t="s">
        <v>114</v>
      </c>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410</v>
      </c>
      <c r="B38" s="157"/>
      <c r="C38" s="8" t="s">
        <v>411</v>
      </c>
      <c r="D38" s="104">
        <v>43708</v>
      </c>
    </row>
    <row r="39" spans="1:4" ht="24.9" customHeight="1" x14ac:dyDescent="0.3">
      <c r="A39" s="150" t="s">
        <v>412</v>
      </c>
      <c r="B39" s="151"/>
      <c r="C39" s="9" t="s">
        <v>413</v>
      </c>
      <c r="D39" s="105" t="s">
        <v>414</v>
      </c>
    </row>
    <row r="40" spans="1:4" ht="24.9" customHeight="1" x14ac:dyDescent="0.3">
      <c r="A40" s="152" t="s">
        <v>415</v>
      </c>
      <c r="B40" s="152"/>
      <c r="C40" s="8" t="s">
        <v>416</v>
      </c>
      <c r="D40" s="104">
        <v>43677</v>
      </c>
    </row>
    <row r="41" spans="1:4" ht="24.9" customHeight="1" x14ac:dyDescent="0.3">
      <c r="A41" s="150" t="s">
        <v>417</v>
      </c>
      <c r="B41" s="151"/>
      <c r="C41" s="9" t="s">
        <v>413</v>
      </c>
      <c r="D41" s="105" t="s">
        <v>418</v>
      </c>
    </row>
    <row r="42" spans="1:4" ht="24.9" customHeight="1" x14ac:dyDescent="0.3">
      <c r="A42" s="150" t="s">
        <v>419</v>
      </c>
      <c r="B42" s="151"/>
      <c r="C42" s="9" t="s">
        <v>413</v>
      </c>
      <c r="D42" s="105" t="s">
        <v>418</v>
      </c>
    </row>
    <row r="43" spans="1:4" ht="24.9" customHeight="1" x14ac:dyDescent="0.3">
      <c r="A43" s="158" t="s">
        <v>55</v>
      </c>
      <c r="B43" s="234" t="s">
        <v>420</v>
      </c>
      <c r="C43" s="235"/>
      <c r="D43" s="236"/>
    </row>
    <row r="44" spans="1:4" ht="24.9" customHeight="1" x14ac:dyDescent="0.3">
      <c r="A44" s="159"/>
      <c r="B44" s="237"/>
      <c r="C44" s="238"/>
      <c r="D44" s="239"/>
    </row>
    <row r="45" spans="1:4" ht="24.9" customHeight="1" x14ac:dyDescent="0.3">
      <c r="A45" s="158" t="s">
        <v>56</v>
      </c>
      <c r="B45" s="160" t="s">
        <v>421</v>
      </c>
      <c r="C45" s="161"/>
      <c r="D45" s="162"/>
    </row>
    <row r="46" spans="1:4" ht="24.9" customHeight="1" x14ac:dyDescent="0.3">
      <c r="A46" s="159"/>
      <c r="B46" s="163"/>
      <c r="C46" s="164"/>
      <c r="D46" s="165"/>
    </row>
    <row r="47" spans="1:4" ht="24.9" customHeight="1" x14ac:dyDescent="0.3">
      <c r="A47" s="10" t="s">
        <v>57</v>
      </c>
      <c r="B47" s="38" t="s">
        <v>397</v>
      </c>
      <c r="C47" s="11" t="s">
        <v>79</v>
      </c>
      <c r="D47" s="82">
        <v>43027</v>
      </c>
    </row>
    <row r="48" spans="1:4" ht="24.9" customHeight="1" x14ac:dyDescent="0.3">
      <c r="A48" s="106"/>
      <c r="B48" s="106"/>
      <c r="C48" s="106"/>
      <c r="D48" s="106"/>
    </row>
    <row r="49" spans="2:4" x14ac:dyDescent="0.3">
      <c r="B49" s="5" t="s">
        <v>143</v>
      </c>
      <c r="D49" s="67">
        <v>43405</v>
      </c>
    </row>
    <row r="50" spans="2:4" x14ac:dyDescent="0.3">
      <c r="B50" s="5" t="s">
        <v>422</v>
      </c>
      <c r="D50" s="67">
        <v>43586</v>
      </c>
    </row>
  </sheetData>
  <mergeCells count="39">
    <mergeCell ref="A45:A46"/>
    <mergeCell ref="B45:D46"/>
    <mergeCell ref="A38:B38"/>
    <mergeCell ref="A39:B39"/>
    <mergeCell ref="A40:B40"/>
    <mergeCell ref="A41:B41"/>
    <mergeCell ref="A42:B42"/>
    <mergeCell ref="A43:A44"/>
    <mergeCell ref="B43:D44"/>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'H:\Desktop\[Risk Register v2 template - T. Doak.xlsm]Settings'!#REF!</xm:f>
          </x14:formula1>
          <xm:sqref>B4</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2">
    <pageSetUpPr fitToPage="1"/>
  </sheetPr>
  <dimension ref="A1:D52"/>
  <sheetViews>
    <sheetView topLeftCell="A15" zoomScale="70" zoomScaleNormal="7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16</v>
      </c>
      <c r="C4" s="36" t="s">
        <v>46</v>
      </c>
      <c r="D4" s="6" t="s">
        <v>354</v>
      </c>
    </row>
    <row r="5" spans="1:4" ht="24.9" customHeight="1" x14ac:dyDescent="0.3">
      <c r="A5" s="139" t="s">
        <v>43</v>
      </c>
      <c r="B5" s="142" t="s">
        <v>423</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424</v>
      </c>
      <c r="C10" s="36" t="s">
        <v>34</v>
      </c>
      <c r="D10" s="6" t="s">
        <v>16</v>
      </c>
    </row>
    <row r="11" spans="1:4" ht="24.9" customHeight="1" x14ac:dyDescent="0.3">
      <c r="A11" s="139" t="s">
        <v>44</v>
      </c>
      <c r="B11" s="143" t="s">
        <v>425</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426</v>
      </c>
      <c r="C14" s="143"/>
      <c r="D14" s="143"/>
    </row>
    <row r="15" spans="1:4" ht="24.9" customHeight="1" x14ac:dyDescent="0.3">
      <c r="A15" s="139" t="s">
        <v>48</v>
      </c>
      <c r="B15" s="143"/>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427</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76">
        <v>4</v>
      </c>
      <c r="C24" s="35" t="s">
        <v>28</v>
      </c>
      <c r="D24" s="37">
        <v>2</v>
      </c>
    </row>
    <row r="25" spans="1:4" s="3" customFormat="1" ht="24.9" customHeight="1" x14ac:dyDescent="0.3">
      <c r="A25" s="35" t="s">
        <v>61</v>
      </c>
      <c r="B25" s="144">
        <f>B24*D24</f>
        <v>8</v>
      </c>
      <c r="C25" s="145"/>
      <c r="D25" s="146"/>
    </row>
    <row r="26" spans="1:4" s="3" customFormat="1" ht="24.9" customHeight="1" x14ac:dyDescent="0.3">
      <c r="A26" s="139" t="s">
        <v>87</v>
      </c>
      <c r="B26" s="194"/>
      <c r="C26" s="195"/>
      <c r="D26" s="196"/>
    </row>
    <row r="27" spans="1:4" s="3" customFormat="1" ht="24.9" customHeight="1" x14ac:dyDescent="0.3">
      <c r="A27" s="141"/>
      <c r="B27" s="197"/>
      <c r="C27" s="198"/>
      <c r="D27" s="199"/>
    </row>
    <row r="28" spans="1:4" ht="24.9" customHeight="1" x14ac:dyDescent="0.3">
      <c r="A28" s="137" t="s">
        <v>51</v>
      </c>
      <c r="B28" s="137"/>
      <c r="C28" s="137"/>
      <c r="D28" s="137"/>
    </row>
    <row r="29" spans="1:4" ht="24.9" customHeight="1" x14ac:dyDescent="0.3">
      <c r="A29" s="35" t="s">
        <v>52</v>
      </c>
      <c r="B29" s="200">
        <v>9</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428</v>
      </c>
      <c r="B32" s="152"/>
      <c r="C32" s="152" t="s">
        <v>114</v>
      </c>
      <c r="D32" s="152"/>
    </row>
    <row r="33" spans="1:4" ht="24.9" customHeight="1" x14ac:dyDescent="0.3">
      <c r="A33" s="152" t="s">
        <v>429</v>
      </c>
      <c r="B33" s="152"/>
      <c r="C33" s="152" t="s">
        <v>114</v>
      </c>
      <c r="D33" s="152"/>
    </row>
    <row r="34" spans="1:4" ht="24.9" customHeight="1" x14ac:dyDescent="0.3">
      <c r="A34" s="152" t="s">
        <v>430</v>
      </c>
      <c r="B34" s="152"/>
      <c r="C34" s="152" t="s">
        <v>114</v>
      </c>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240" t="s">
        <v>431</v>
      </c>
      <c r="B38" s="241"/>
      <c r="C38" s="8" t="s">
        <v>432</v>
      </c>
      <c r="D38" s="8" t="s">
        <v>256</v>
      </c>
    </row>
    <row r="39" spans="1:4" ht="24.9" customHeight="1" x14ac:dyDescent="0.3">
      <c r="A39" s="201" t="s">
        <v>433</v>
      </c>
      <c r="B39" s="202"/>
      <c r="C39" s="9" t="s">
        <v>434</v>
      </c>
      <c r="D39" s="9" t="s">
        <v>256</v>
      </c>
    </row>
    <row r="40" spans="1:4" ht="48.75" customHeight="1" x14ac:dyDescent="0.3">
      <c r="A40" s="240" t="s">
        <v>435</v>
      </c>
      <c r="B40" s="241"/>
      <c r="C40" s="8" t="s">
        <v>436</v>
      </c>
      <c r="D40" s="8" t="s">
        <v>256</v>
      </c>
    </row>
    <row r="41" spans="1:4" ht="27" customHeight="1" x14ac:dyDescent="0.3">
      <c r="A41" s="240"/>
      <c r="B41" s="241"/>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15</v>
      </c>
      <c r="C48" s="11" t="s">
        <v>79</v>
      </c>
      <c r="D48" s="38" t="s">
        <v>437</v>
      </c>
    </row>
    <row r="49" spans="1:4" x14ac:dyDescent="0.3">
      <c r="A49" s="5" t="s">
        <v>438</v>
      </c>
      <c r="B49" s="5" t="s">
        <v>261</v>
      </c>
      <c r="D49" s="103">
        <v>43175</v>
      </c>
    </row>
    <row r="50" spans="1:4" x14ac:dyDescent="0.3">
      <c r="A50" s="5" t="s">
        <v>439</v>
      </c>
    </row>
    <row r="52" spans="1:4" x14ac:dyDescent="0.3">
      <c r="B52" s="5" t="s">
        <v>371</v>
      </c>
      <c r="D52" s="67">
        <v>43405</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Registers\HR strategic\[Strat Planning HR SSLR.xlsm]Settings'!#REF!</xm:f>
          </x14:formula1>
          <xm:sqref>B4</xm:sqref>
        </x14:dataValidation>
        <x14:dataValidation type="list" allowBlank="1" showInputMessage="1" showErrorMessage="1">
          <x14:formula1>
            <xm:f>'S:\shared data\Enterprise Risk Management\ERM Training Sessions\Risk Registers\HR strategic\[Strat Planning HR SSLR.xlsm]Settings'!#REF!</xm:f>
          </x14:formula1>
          <xm:sqref>D10</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3">
    <pageSetUpPr fitToPage="1"/>
  </sheetPr>
  <dimension ref="A1:D50"/>
  <sheetViews>
    <sheetView zoomScaleNormal="100" workbookViewId="0">
      <selection activeCell="F38" sqref="F38"/>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16</v>
      </c>
      <c r="C4" s="36" t="s">
        <v>46</v>
      </c>
      <c r="D4" s="6" t="s">
        <v>354</v>
      </c>
    </row>
    <row r="5" spans="1:4" ht="24.9" customHeight="1" x14ac:dyDescent="0.3">
      <c r="A5" s="139" t="s">
        <v>43</v>
      </c>
      <c r="B5" s="142" t="s">
        <v>440</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441</v>
      </c>
      <c r="C10" s="36" t="s">
        <v>34</v>
      </c>
      <c r="D10" s="6" t="s">
        <v>16</v>
      </c>
    </row>
    <row r="11" spans="1:4" ht="24.9" customHeight="1" x14ac:dyDescent="0.3">
      <c r="A11" s="139" t="s">
        <v>44</v>
      </c>
      <c r="B11" s="143" t="s">
        <v>442</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443</v>
      </c>
      <c r="C14" s="143"/>
      <c r="D14" s="143"/>
    </row>
    <row r="15" spans="1:4" ht="24.9" customHeight="1" x14ac:dyDescent="0.3">
      <c r="A15" s="139" t="s">
        <v>48</v>
      </c>
      <c r="B15" s="179" t="s">
        <v>444</v>
      </c>
      <c r="C15" s="179"/>
      <c r="D15" s="179"/>
    </row>
    <row r="16" spans="1:4" ht="24.9" customHeight="1" x14ac:dyDescent="0.3">
      <c r="A16" s="140"/>
      <c r="B16" s="179"/>
      <c r="C16" s="179"/>
      <c r="D16" s="179"/>
    </row>
    <row r="17" spans="1:4" ht="24.9" customHeight="1" x14ac:dyDescent="0.3">
      <c r="A17" s="140"/>
      <c r="B17" s="179"/>
      <c r="C17" s="179"/>
      <c r="D17" s="179"/>
    </row>
    <row r="18" spans="1:4" ht="24.9" customHeight="1" x14ac:dyDescent="0.3">
      <c r="A18" s="141"/>
      <c r="B18" s="179"/>
      <c r="C18" s="179"/>
      <c r="D18" s="179"/>
    </row>
    <row r="19" spans="1:4" ht="24.9" customHeight="1" x14ac:dyDescent="0.3">
      <c r="A19" s="139" t="s">
        <v>49</v>
      </c>
      <c r="B19" s="143" t="s">
        <v>445</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37">
        <v>2</v>
      </c>
    </row>
    <row r="25" spans="1:4" s="3" customFormat="1" ht="24.9" customHeight="1" x14ac:dyDescent="0.3">
      <c r="A25" s="35" t="s">
        <v>61</v>
      </c>
      <c r="B25" s="144">
        <f>B24*D24</f>
        <v>6</v>
      </c>
      <c r="C25" s="145"/>
      <c r="D25" s="146"/>
    </row>
    <row r="26" spans="1:4" s="3" customFormat="1" ht="24.9" customHeight="1" x14ac:dyDescent="0.3">
      <c r="A26" s="139" t="s">
        <v>87</v>
      </c>
      <c r="B26" s="229" t="s">
        <v>446</v>
      </c>
      <c r="C26" s="181"/>
      <c r="D26" s="182"/>
    </row>
    <row r="27" spans="1:4" s="3" customFormat="1" ht="44.4"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200">
        <v>4</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447</v>
      </c>
      <c r="B32" s="152"/>
      <c r="C32" s="152"/>
      <c r="D32" s="152"/>
    </row>
    <row r="33" spans="1:4" ht="24.9" customHeight="1" x14ac:dyDescent="0.3">
      <c r="A33" s="152" t="s">
        <v>448</v>
      </c>
      <c r="B33" s="152"/>
      <c r="C33" s="152"/>
      <c r="D33" s="152"/>
    </row>
    <row r="34" spans="1:4" ht="24.9" customHeight="1" x14ac:dyDescent="0.3">
      <c r="A34" s="152" t="s">
        <v>449</v>
      </c>
      <c r="B34" s="152"/>
      <c r="C34" s="152"/>
      <c r="D34" s="152"/>
    </row>
    <row r="35" spans="1:4" ht="24.9" customHeight="1" x14ac:dyDescent="0.3">
      <c r="A35" s="152" t="s">
        <v>450</v>
      </c>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240" t="s">
        <v>451</v>
      </c>
      <c r="B38" s="241"/>
      <c r="C38" s="78" t="s">
        <v>452</v>
      </c>
      <c r="D38" s="8" t="s">
        <v>453</v>
      </c>
    </row>
    <row r="39" spans="1:4" ht="24.9" customHeight="1" x14ac:dyDescent="0.3">
      <c r="A39" s="201" t="s">
        <v>454</v>
      </c>
      <c r="B39" s="202"/>
      <c r="C39" s="78" t="s">
        <v>452</v>
      </c>
      <c r="D39" s="9" t="s">
        <v>455</v>
      </c>
    </row>
    <row r="40" spans="1:4" ht="24.9" customHeight="1" x14ac:dyDescent="0.3">
      <c r="A40" s="201" t="s">
        <v>456</v>
      </c>
      <c r="B40" s="202"/>
      <c r="C40" s="78" t="s">
        <v>457</v>
      </c>
      <c r="D40" s="9" t="s">
        <v>458</v>
      </c>
    </row>
    <row r="41" spans="1:4" ht="24.9" customHeight="1" x14ac:dyDescent="0.3">
      <c r="A41" s="156" t="s">
        <v>459</v>
      </c>
      <c r="B41" s="157"/>
      <c r="C41" s="78" t="s">
        <v>457</v>
      </c>
      <c r="D41" s="8" t="s">
        <v>455</v>
      </c>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460</v>
      </c>
      <c r="C48" s="11" t="s">
        <v>79</v>
      </c>
      <c r="D48" s="82">
        <v>43040</v>
      </c>
    </row>
    <row r="50" spans="2:4" x14ac:dyDescent="0.3">
      <c r="B50" s="5" t="s">
        <v>461</v>
      </c>
      <c r="D50" s="67">
        <v>43405</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Registers\HR strategic\[Strat Planning HR SSLR.xlsm]Settings'!#REF!</xm:f>
          </x14:formula1>
          <xm:sqref>D10</xm:sqref>
        </x14:dataValidation>
        <x14:dataValidation type="list" allowBlank="1" showInputMessage="1" showErrorMessage="1">
          <x14:formula1>
            <xm:f>'S:\shared data\Enterprise Risk Management\ERM Training Sessions\Risk Registers\HR strategic\[Strat Planning HR SSLR.xlsm]Settings'!#REF!</xm:f>
          </x14:formula1>
          <xm:sqref>B4</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6">
    <pageSetUpPr fitToPage="1"/>
  </sheetPr>
  <dimension ref="A1:D51"/>
  <sheetViews>
    <sheetView topLeftCell="A35" zoomScaleNormal="100" workbookViewId="0">
      <selection activeCell="D41" sqref="D41"/>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5" width="9.109375" style="5"/>
    <col min="6" max="6" width="48.6640625" style="5" customWidth="1"/>
    <col min="7"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462</v>
      </c>
      <c r="C4" s="36" t="s">
        <v>46</v>
      </c>
      <c r="D4" s="6" t="s">
        <v>463</v>
      </c>
    </row>
    <row r="5" spans="1:4" ht="24.9" customHeight="1" x14ac:dyDescent="0.3">
      <c r="A5" s="139" t="s">
        <v>43</v>
      </c>
      <c r="B5" s="142" t="s">
        <v>464</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54" t="str">
        <f ca="1">MID(CELL("filename",A1),FIND("]",CELL("filename",A1))+1,255)</f>
        <v>LG1</v>
      </c>
      <c r="C10" s="36" t="s">
        <v>34</v>
      </c>
      <c r="D10" s="63" t="s">
        <v>465</v>
      </c>
    </row>
    <row r="11" spans="1:4" ht="24.9" customHeight="1" x14ac:dyDescent="0.3">
      <c r="A11" s="139" t="s">
        <v>44</v>
      </c>
      <c r="B11" s="271" t="s">
        <v>466</v>
      </c>
      <c r="C11" s="271"/>
      <c r="D11" s="271"/>
    </row>
    <row r="12" spans="1:4" ht="24.9" customHeight="1" x14ac:dyDescent="0.3">
      <c r="A12" s="140"/>
      <c r="B12" s="271"/>
      <c r="C12" s="271"/>
      <c r="D12" s="271"/>
    </row>
    <row r="13" spans="1:4" ht="24.9" customHeight="1" x14ac:dyDescent="0.3">
      <c r="A13" s="141"/>
      <c r="B13" s="271"/>
      <c r="C13" s="271"/>
      <c r="D13" s="271"/>
    </row>
    <row r="14" spans="1:4" ht="24.9" customHeight="1" x14ac:dyDescent="0.3">
      <c r="A14" s="36" t="s">
        <v>47</v>
      </c>
      <c r="B14" s="143" t="s">
        <v>467</v>
      </c>
      <c r="C14" s="143"/>
      <c r="D14" s="143"/>
    </row>
    <row r="15" spans="1:4" ht="24.9" customHeight="1" x14ac:dyDescent="0.3">
      <c r="A15" s="139" t="s">
        <v>48</v>
      </c>
      <c r="B15" s="143" t="s">
        <v>468</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469</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2</v>
      </c>
      <c r="C24" s="35" t="s">
        <v>28</v>
      </c>
      <c r="D24" s="37">
        <v>3</v>
      </c>
    </row>
    <row r="25" spans="1:4" s="3" customFormat="1" ht="24.9" customHeight="1" x14ac:dyDescent="0.3">
      <c r="A25" s="35" t="s">
        <v>61</v>
      </c>
      <c r="B25" s="144">
        <f>B24*D24</f>
        <v>6</v>
      </c>
      <c r="C25" s="145"/>
      <c r="D25" s="146"/>
    </row>
    <row r="26" spans="1:4" s="3" customFormat="1" ht="24.9" customHeight="1" x14ac:dyDescent="0.3">
      <c r="A26" s="139" t="s">
        <v>87</v>
      </c>
      <c r="B26" s="203"/>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147">
        <v>4</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470</v>
      </c>
      <c r="B32" s="152"/>
      <c r="C32" s="152" t="s">
        <v>114</v>
      </c>
      <c r="D32" s="152"/>
    </row>
    <row r="33" spans="1:4" ht="24.9" customHeight="1" x14ac:dyDescent="0.3">
      <c r="A33" s="152" t="s">
        <v>471</v>
      </c>
      <c r="B33" s="152"/>
      <c r="C33" s="152" t="s">
        <v>114</v>
      </c>
      <c r="D33" s="152"/>
    </row>
    <row r="34" spans="1:4" ht="24.9" customHeight="1" x14ac:dyDescent="0.3">
      <c r="A34" s="152" t="s">
        <v>472</v>
      </c>
      <c r="B34" s="152"/>
      <c r="C34" s="152" t="s">
        <v>114</v>
      </c>
      <c r="D34" s="152"/>
    </row>
    <row r="35" spans="1:4" ht="24.9" customHeight="1" x14ac:dyDescent="0.3">
      <c r="A35" s="152" t="s">
        <v>473</v>
      </c>
      <c r="B35" s="152"/>
      <c r="C35" s="152" t="s">
        <v>298</v>
      </c>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6" t="s">
        <v>474</v>
      </c>
      <c r="B38" s="157"/>
      <c r="C38" s="8" t="s">
        <v>475</v>
      </c>
      <c r="D38" s="8" t="s">
        <v>476</v>
      </c>
    </row>
    <row r="39" spans="1:4" ht="24.9" customHeight="1" x14ac:dyDescent="0.3">
      <c r="A39" s="150" t="s">
        <v>477</v>
      </c>
      <c r="B39" s="151"/>
      <c r="C39" s="9" t="s">
        <v>475</v>
      </c>
      <c r="D39" s="9" t="s">
        <v>478</v>
      </c>
    </row>
    <row r="40" spans="1:4" ht="24.9" customHeight="1" x14ac:dyDescent="0.3">
      <c r="A40" s="150" t="s">
        <v>479</v>
      </c>
      <c r="B40" s="151"/>
      <c r="C40" s="9" t="s">
        <v>475</v>
      </c>
      <c r="D40" s="9" t="s">
        <v>480</v>
      </c>
    </row>
    <row r="41" spans="1:4" ht="24.9" customHeight="1" x14ac:dyDescent="0.3">
      <c r="A41" s="156" t="s">
        <v>481</v>
      </c>
      <c r="B41" s="157"/>
      <c r="C41" s="8" t="s">
        <v>475</v>
      </c>
      <c r="D41" s="8" t="s">
        <v>482</v>
      </c>
    </row>
    <row r="42" spans="1:4" ht="24.9" customHeight="1" x14ac:dyDescent="0.3">
      <c r="A42" s="150" t="s">
        <v>483</v>
      </c>
      <c r="B42" s="151"/>
      <c r="C42" s="9" t="s">
        <v>475</v>
      </c>
      <c r="D42" s="9" t="s">
        <v>484</v>
      </c>
    </row>
    <row r="43" spans="1:4" ht="24.9" customHeight="1" x14ac:dyDescent="0.3">
      <c r="A43" s="150" t="s">
        <v>485</v>
      </c>
      <c r="B43" s="151"/>
      <c r="C43" s="9" t="s">
        <v>475</v>
      </c>
      <c r="D43" s="9" t="s">
        <v>129</v>
      </c>
    </row>
    <row r="44" spans="1:4" ht="24.9" customHeight="1" x14ac:dyDescent="0.3">
      <c r="A44" s="158" t="s">
        <v>55</v>
      </c>
      <c r="B44" s="160" t="s">
        <v>486</v>
      </c>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487</v>
      </c>
      <c r="C48" s="11" t="s">
        <v>79</v>
      </c>
      <c r="D48" s="82" t="s">
        <v>488</v>
      </c>
    </row>
    <row r="50" spans="2:4" x14ac:dyDescent="0.3">
      <c r="B50" s="5" t="s">
        <v>489</v>
      </c>
      <c r="D50" s="5" t="s">
        <v>490</v>
      </c>
    </row>
    <row r="51" spans="2:4" x14ac:dyDescent="0.3">
      <c r="B51" s="5" t="s">
        <v>491</v>
      </c>
      <c r="D51" s="5" t="s">
        <v>492</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56" fitToHeight="0" orientation="portrait" horizontalDpi="4294967294" verticalDpi="4294967294" r:id="rId1"/>
  <headerFooter>
    <oddHeader>&amp;LFleming College&amp;REnterprise Risk Management Program</oddHeader>
    <oddFooter>&amp;L&amp;D&amp;CConfidential&amp;R&amp;P of &amp;N</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5">
    <pageSetUpPr fitToPage="1"/>
  </sheetPr>
  <dimension ref="A1:D51"/>
  <sheetViews>
    <sheetView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104</v>
      </c>
      <c r="C4" s="36" t="s">
        <v>46</v>
      </c>
      <c r="D4" s="6" t="s">
        <v>397</v>
      </c>
    </row>
    <row r="5" spans="1:4" ht="24.9" customHeight="1" x14ac:dyDescent="0.3">
      <c r="A5" s="139" t="s">
        <v>43</v>
      </c>
      <c r="B5" s="142" t="s">
        <v>493</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494</v>
      </c>
      <c r="C10" s="36" t="s">
        <v>34</v>
      </c>
      <c r="D10" s="63" t="s">
        <v>465</v>
      </c>
    </row>
    <row r="11" spans="1:4" ht="24.9" customHeight="1" x14ac:dyDescent="0.3">
      <c r="A11" s="139" t="s">
        <v>44</v>
      </c>
      <c r="B11" s="143" t="s">
        <v>495</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496</v>
      </c>
      <c r="C14" s="143"/>
      <c r="D14" s="143"/>
    </row>
    <row r="15" spans="1:4" ht="24.9" customHeight="1" x14ac:dyDescent="0.3">
      <c r="A15" s="139" t="s">
        <v>48</v>
      </c>
      <c r="B15" s="143" t="s">
        <v>497</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498</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2</v>
      </c>
      <c r="C24" s="35" t="s">
        <v>28</v>
      </c>
      <c r="D24" s="76">
        <v>3</v>
      </c>
    </row>
    <row r="25" spans="1:4" s="3" customFormat="1" ht="24.9" customHeight="1" x14ac:dyDescent="0.3">
      <c r="A25" s="35" t="s">
        <v>61</v>
      </c>
      <c r="B25" s="144">
        <f>B24*D24</f>
        <v>6</v>
      </c>
      <c r="C25" s="145"/>
      <c r="D25" s="146"/>
    </row>
    <row r="26" spans="1:4" s="3" customFormat="1" ht="24.9" customHeight="1" x14ac:dyDescent="0.3">
      <c r="A26" s="139" t="s">
        <v>87</v>
      </c>
      <c r="B26" s="229" t="s">
        <v>499</v>
      </c>
      <c r="C26" s="181"/>
      <c r="D26" s="182"/>
    </row>
    <row r="27" spans="1:4" s="3" customFormat="1" ht="24.9"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200">
        <v>5</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500</v>
      </c>
      <c r="B32" s="152"/>
      <c r="C32" s="152" t="s">
        <v>114</v>
      </c>
      <c r="D32" s="152"/>
    </row>
    <row r="33" spans="1:4" ht="24.9" customHeight="1" x14ac:dyDescent="0.3">
      <c r="A33" s="152" t="s">
        <v>501</v>
      </c>
      <c r="B33" s="152"/>
      <c r="C33" s="152" t="s">
        <v>114</v>
      </c>
      <c r="D33" s="152"/>
    </row>
    <row r="34" spans="1:4" ht="24.9" customHeight="1" x14ac:dyDescent="0.3">
      <c r="A34" s="152" t="s">
        <v>502</v>
      </c>
      <c r="B34" s="152"/>
      <c r="C34" s="152" t="s">
        <v>114</v>
      </c>
      <c r="D34" s="152"/>
    </row>
    <row r="35" spans="1:4" ht="24.9" customHeight="1" x14ac:dyDescent="0.3">
      <c r="A35" s="152" t="s">
        <v>503</v>
      </c>
      <c r="B35" s="152"/>
      <c r="C35" s="57" t="s">
        <v>114</v>
      </c>
      <c r="D35" s="57"/>
    </row>
    <row r="36" spans="1:4" ht="24.9" customHeight="1" x14ac:dyDescent="0.3">
      <c r="A36" s="152" t="s">
        <v>504</v>
      </c>
      <c r="B36" s="152"/>
      <c r="C36" s="152" t="s">
        <v>114</v>
      </c>
      <c r="D36" s="152"/>
    </row>
    <row r="37" spans="1:4" ht="24.9" customHeight="1" x14ac:dyDescent="0.3">
      <c r="A37" s="148" t="s">
        <v>31</v>
      </c>
      <c r="B37" s="153"/>
      <c r="C37" s="153"/>
      <c r="D37" s="149"/>
    </row>
    <row r="38" spans="1:4" ht="24.9" customHeight="1" x14ac:dyDescent="0.3">
      <c r="A38" s="154" t="s">
        <v>32</v>
      </c>
      <c r="B38" s="155"/>
      <c r="C38" s="34" t="s">
        <v>54</v>
      </c>
      <c r="D38" s="34" t="s">
        <v>118</v>
      </c>
    </row>
    <row r="39" spans="1:4" ht="24.9" customHeight="1" x14ac:dyDescent="0.3">
      <c r="A39" s="152" t="s">
        <v>500</v>
      </c>
      <c r="B39" s="152"/>
      <c r="C39" s="107" t="s">
        <v>505</v>
      </c>
      <c r="D39" s="107" t="s">
        <v>506</v>
      </c>
    </row>
    <row r="40" spans="1:4" ht="24.9" customHeight="1" x14ac:dyDescent="0.3">
      <c r="A40" s="152" t="s">
        <v>507</v>
      </c>
      <c r="B40" s="152"/>
      <c r="C40" s="8" t="s">
        <v>505</v>
      </c>
      <c r="D40" s="98">
        <v>43465</v>
      </c>
    </row>
    <row r="41" spans="1:4" ht="24.9" customHeight="1" x14ac:dyDescent="0.3">
      <c r="A41" s="150" t="s">
        <v>508</v>
      </c>
      <c r="B41" s="151"/>
      <c r="C41" s="9" t="s">
        <v>509</v>
      </c>
      <c r="D41" s="99">
        <v>43524</v>
      </c>
    </row>
    <row r="42" spans="1:4" ht="24.9" customHeight="1" x14ac:dyDescent="0.3">
      <c r="A42" s="150" t="s">
        <v>412</v>
      </c>
      <c r="B42" s="151"/>
      <c r="C42" s="9" t="s">
        <v>505</v>
      </c>
      <c r="D42" s="99">
        <v>43585</v>
      </c>
    </row>
    <row r="43" spans="1:4" ht="24.9" customHeight="1" x14ac:dyDescent="0.3">
      <c r="A43" s="156" t="s">
        <v>504</v>
      </c>
      <c r="B43" s="157"/>
      <c r="C43" s="8" t="s">
        <v>510</v>
      </c>
      <c r="D43" s="98">
        <v>43646</v>
      </c>
    </row>
    <row r="44" spans="1:4" ht="24.9" customHeight="1" x14ac:dyDescent="0.3">
      <c r="A44" s="150" t="s">
        <v>503</v>
      </c>
      <c r="B44" s="151"/>
      <c r="C44" s="9" t="s">
        <v>509</v>
      </c>
      <c r="D44" s="99">
        <v>43708</v>
      </c>
    </row>
    <row r="45" spans="1:4" ht="24.9" customHeight="1" x14ac:dyDescent="0.3">
      <c r="A45" s="158" t="s">
        <v>55</v>
      </c>
      <c r="B45" s="160" t="s">
        <v>511</v>
      </c>
      <c r="C45" s="161"/>
      <c r="D45" s="162"/>
    </row>
    <row r="46" spans="1:4" ht="24.9" customHeight="1" x14ac:dyDescent="0.3">
      <c r="A46" s="159"/>
      <c r="B46" s="163"/>
      <c r="C46" s="164"/>
      <c r="D46" s="165"/>
    </row>
    <row r="47" spans="1:4" ht="24.9" customHeight="1" x14ac:dyDescent="0.3">
      <c r="A47" s="158" t="s">
        <v>56</v>
      </c>
      <c r="B47" s="160" t="s">
        <v>512</v>
      </c>
      <c r="C47" s="161"/>
      <c r="D47" s="162"/>
    </row>
    <row r="48" spans="1:4" ht="24.9" customHeight="1" x14ac:dyDescent="0.3">
      <c r="A48" s="159"/>
      <c r="B48" s="163"/>
      <c r="C48" s="164"/>
      <c r="D48" s="165"/>
    </row>
    <row r="49" spans="1:4" ht="24.9" customHeight="1" x14ac:dyDescent="0.3">
      <c r="A49" s="10" t="s">
        <v>57</v>
      </c>
      <c r="B49" s="38" t="s">
        <v>397</v>
      </c>
      <c r="C49" s="11" t="s">
        <v>79</v>
      </c>
      <c r="D49" s="82">
        <v>43027</v>
      </c>
    </row>
    <row r="51" spans="1:4" x14ac:dyDescent="0.3">
      <c r="B51" s="5" t="s">
        <v>513</v>
      </c>
      <c r="D51" s="67">
        <v>43405</v>
      </c>
    </row>
  </sheetData>
  <mergeCells count="41">
    <mergeCell ref="A44:B44"/>
    <mergeCell ref="A45:A46"/>
    <mergeCell ref="B45:D46"/>
    <mergeCell ref="A47:A48"/>
    <mergeCell ref="B47:D48"/>
    <mergeCell ref="A43:B43"/>
    <mergeCell ref="A34:B34"/>
    <mergeCell ref="C34:D34"/>
    <mergeCell ref="A35:B35"/>
    <mergeCell ref="A36:B36"/>
    <mergeCell ref="C36:D36"/>
    <mergeCell ref="A37:D37"/>
    <mergeCell ref="A38:B38"/>
    <mergeCell ref="A39:B39"/>
    <mergeCell ref="A40:B40"/>
    <mergeCell ref="A41:B41"/>
    <mergeCell ref="A42:B42"/>
    <mergeCell ref="A31:B31"/>
    <mergeCell ref="C31:D31"/>
    <mergeCell ref="A32:B32"/>
    <mergeCell ref="C32:D32"/>
    <mergeCell ref="A33:B33"/>
    <mergeCell ref="C33:D33"/>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'H:\Desktop\[Risk Register v2 template - T. Doak.xlsm]Settings'!#REF!</xm:f>
          </x14:formula1>
          <xm:sqref>D10</xm:sqref>
        </x14:dataValidation>
        <x14:dataValidation type="list" allowBlank="1" showInputMessage="1" showErrorMessage="1">
          <x14:formula1>
            <xm:f>'H:\Desktop\[Risk Register v2 template - T. Doak.xlsm]Settings'!#REF!</xm:f>
          </x14:formula1>
          <xm:sqref>B4</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7">
    <pageSetUpPr fitToPage="1"/>
  </sheetPr>
  <dimension ref="A1:L49"/>
  <sheetViews>
    <sheetView zoomScaleNormal="100" workbookViewId="0">
      <selection sqref="A1:D1"/>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12" ht="20.25" customHeight="1" x14ac:dyDescent="0.3">
      <c r="A1" s="138" t="s">
        <v>41</v>
      </c>
      <c r="B1" s="138"/>
      <c r="C1" s="138"/>
      <c r="D1" s="138"/>
    </row>
    <row r="2" spans="1:12" ht="15" customHeight="1" x14ac:dyDescent="0.3"/>
    <row r="3" spans="1:12" ht="24.9" customHeight="1" x14ac:dyDescent="0.3">
      <c r="A3" s="137" t="s">
        <v>42</v>
      </c>
      <c r="B3" s="137"/>
      <c r="C3" s="137"/>
      <c r="D3" s="137"/>
    </row>
    <row r="4" spans="1:12" ht="24.9" customHeight="1" x14ac:dyDescent="0.3">
      <c r="A4" s="36" t="s">
        <v>58</v>
      </c>
      <c r="B4" s="6" t="s">
        <v>104</v>
      </c>
      <c r="C4" s="36" t="s">
        <v>46</v>
      </c>
      <c r="D4" s="6" t="s">
        <v>397</v>
      </c>
    </row>
    <row r="5" spans="1:12" ht="24.9" customHeight="1" x14ac:dyDescent="0.3">
      <c r="A5" s="139" t="s">
        <v>43</v>
      </c>
      <c r="B5" s="142" t="s">
        <v>514</v>
      </c>
      <c r="C5" s="142"/>
      <c r="D5" s="142"/>
    </row>
    <row r="6" spans="1:12" ht="24.9" customHeight="1" x14ac:dyDescent="0.3">
      <c r="A6" s="140"/>
      <c r="B6" s="142"/>
      <c r="C6" s="142"/>
      <c r="D6" s="142"/>
    </row>
    <row r="7" spans="1:12" ht="24.9" customHeight="1" x14ac:dyDescent="0.3">
      <c r="A7" s="140"/>
      <c r="B7" s="142"/>
      <c r="C7" s="142"/>
      <c r="D7" s="142"/>
    </row>
    <row r="8" spans="1:12" ht="24.9" customHeight="1" x14ac:dyDescent="0.3">
      <c r="A8" s="140"/>
      <c r="B8" s="142"/>
      <c r="C8" s="142"/>
      <c r="D8" s="142"/>
    </row>
    <row r="9" spans="1:12" ht="24.9" customHeight="1" x14ac:dyDescent="0.3">
      <c r="A9" s="141"/>
      <c r="B9" s="142"/>
      <c r="C9" s="142"/>
      <c r="D9" s="142"/>
    </row>
    <row r="10" spans="1:12" ht="24.9" customHeight="1" x14ac:dyDescent="0.3">
      <c r="A10" s="36" t="s">
        <v>45</v>
      </c>
      <c r="B10" s="70" t="s">
        <v>515</v>
      </c>
      <c r="C10" s="36" t="s">
        <v>34</v>
      </c>
      <c r="D10" s="63" t="s">
        <v>465</v>
      </c>
    </row>
    <row r="11" spans="1:12" ht="24.9" customHeight="1" x14ac:dyDescent="0.3">
      <c r="A11" s="139" t="s">
        <v>44</v>
      </c>
      <c r="B11" s="143" t="s">
        <v>516</v>
      </c>
      <c r="C11" s="143"/>
      <c r="D11" s="143"/>
    </row>
    <row r="12" spans="1:12" ht="24.9" customHeight="1" x14ac:dyDescent="0.3">
      <c r="A12" s="140"/>
      <c r="B12" s="143"/>
      <c r="C12" s="143"/>
      <c r="D12" s="143"/>
    </row>
    <row r="13" spans="1:12" ht="24.9" customHeight="1" x14ac:dyDescent="0.3">
      <c r="A13" s="141"/>
      <c r="B13" s="143"/>
      <c r="C13" s="143"/>
      <c r="D13" s="143"/>
    </row>
    <row r="14" spans="1:12" ht="24.9" customHeight="1" x14ac:dyDescent="0.3">
      <c r="A14" s="36" t="s">
        <v>47</v>
      </c>
      <c r="B14" s="143" t="s">
        <v>517</v>
      </c>
      <c r="C14" s="143"/>
      <c r="D14" s="143"/>
    </row>
    <row r="15" spans="1:12" ht="24.9" customHeight="1" x14ac:dyDescent="0.3">
      <c r="A15" s="139" t="s">
        <v>48</v>
      </c>
      <c r="B15" s="143" t="s">
        <v>518</v>
      </c>
      <c r="C15" s="143"/>
      <c r="D15" s="143"/>
      <c r="L15" s="5">
        <v>3</v>
      </c>
    </row>
    <row r="16" spans="1:12"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519</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37">
        <v>3</v>
      </c>
    </row>
    <row r="25" spans="1:4" s="3" customFormat="1" ht="24.9" customHeight="1" x14ac:dyDescent="0.3">
      <c r="A25" s="35" t="s">
        <v>61</v>
      </c>
      <c r="B25" s="144">
        <f>B24*D24</f>
        <v>9</v>
      </c>
      <c r="C25" s="145"/>
      <c r="D25" s="146"/>
    </row>
    <row r="26" spans="1:4" s="3" customFormat="1" ht="24.9" customHeight="1" x14ac:dyDescent="0.3">
      <c r="A26" s="139" t="s">
        <v>87</v>
      </c>
      <c r="B26" s="194" t="s">
        <v>405</v>
      </c>
      <c r="C26" s="195"/>
      <c r="D26" s="196"/>
    </row>
    <row r="27" spans="1:4" s="3" customFormat="1" ht="24.9" customHeight="1" x14ac:dyDescent="0.3">
      <c r="A27" s="141"/>
      <c r="B27" s="197"/>
      <c r="C27" s="198"/>
      <c r="D27" s="199"/>
    </row>
    <row r="28" spans="1:4" ht="24.9" customHeight="1" x14ac:dyDescent="0.3">
      <c r="A28" s="137" t="s">
        <v>51</v>
      </c>
      <c r="B28" s="137"/>
      <c r="C28" s="137"/>
      <c r="D28" s="137"/>
    </row>
    <row r="29" spans="1:4" ht="24.9" customHeight="1" x14ac:dyDescent="0.3">
      <c r="A29" s="35" t="s">
        <v>52</v>
      </c>
      <c r="B29" s="200">
        <v>5</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406</v>
      </c>
      <c r="B32" s="152"/>
      <c r="C32" s="152" t="s">
        <v>114</v>
      </c>
      <c r="D32" s="152"/>
    </row>
    <row r="33" spans="1:4" ht="24.9" customHeight="1" x14ac:dyDescent="0.3">
      <c r="A33" s="152" t="s">
        <v>520</v>
      </c>
      <c r="B33" s="152"/>
      <c r="C33" s="152" t="s">
        <v>114</v>
      </c>
      <c r="D33" s="152"/>
    </row>
    <row r="34" spans="1:4" ht="24.9" customHeight="1" x14ac:dyDescent="0.3">
      <c r="A34" s="152" t="s">
        <v>521</v>
      </c>
      <c r="B34" s="152"/>
      <c r="C34" s="152" t="s">
        <v>114</v>
      </c>
      <c r="D34" s="152"/>
    </row>
    <row r="35" spans="1:4" ht="24.9" customHeight="1" x14ac:dyDescent="0.3">
      <c r="A35" s="152" t="s">
        <v>522</v>
      </c>
      <c r="B35" s="152"/>
      <c r="C35" s="152" t="s">
        <v>114</v>
      </c>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410</v>
      </c>
      <c r="B38" s="157"/>
      <c r="C38" s="8" t="s">
        <v>411</v>
      </c>
      <c r="D38" s="98">
        <v>43403</v>
      </c>
    </row>
    <row r="39" spans="1:4" ht="24.9" customHeight="1" x14ac:dyDescent="0.3">
      <c r="A39" s="150" t="s">
        <v>523</v>
      </c>
      <c r="B39" s="151"/>
      <c r="C39" s="9" t="s">
        <v>524</v>
      </c>
      <c r="D39" s="99">
        <v>43708</v>
      </c>
    </row>
    <row r="40" spans="1:4" ht="24.9" customHeight="1" x14ac:dyDescent="0.3">
      <c r="A40" s="150" t="s">
        <v>417</v>
      </c>
      <c r="B40" s="151"/>
      <c r="C40" s="9" t="s">
        <v>524</v>
      </c>
      <c r="D40" s="99">
        <v>43708</v>
      </c>
    </row>
    <row r="41" spans="1:4" ht="24.9" customHeight="1" x14ac:dyDescent="0.3">
      <c r="A41" s="150" t="s">
        <v>419</v>
      </c>
      <c r="B41" s="151"/>
      <c r="C41" s="9" t="s">
        <v>524</v>
      </c>
      <c r="D41" s="99">
        <v>43708</v>
      </c>
    </row>
    <row r="42" spans="1:4" ht="24.9" customHeight="1" x14ac:dyDescent="0.3">
      <c r="A42" s="152" t="s">
        <v>525</v>
      </c>
      <c r="B42" s="152"/>
      <c r="C42" s="8" t="s">
        <v>526</v>
      </c>
      <c r="D42" s="98">
        <v>43616</v>
      </c>
    </row>
    <row r="43" spans="1:4" ht="24.9" customHeight="1" x14ac:dyDescent="0.3">
      <c r="A43" s="158" t="s">
        <v>55</v>
      </c>
      <c r="B43" s="160" t="s">
        <v>527</v>
      </c>
      <c r="C43" s="161"/>
      <c r="D43" s="162"/>
    </row>
    <row r="44" spans="1:4" ht="24.9" customHeight="1" x14ac:dyDescent="0.3">
      <c r="A44" s="159"/>
      <c r="B44" s="163"/>
      <c r="C44" s="164"/>
      <c r="D44" s="165"/>
    </row>
    <row r="45" spans="1:4" ht="24.9" customHeight="1" x14ac:dyDescent="0.3">
      <c r="A45" s="158" t="s">
        <v>56</v>
      </c>
      <c r="B45" s="160" t="s">
        <v>528</v>
      </c>
      <c r="C45" s="161"/>
      <c r="D45" s="162"/>
    </row>
    <row r="46" spans="1:4" ht="24.9" customHeight="1" x14ac:dyDescent="0.3">
      <c r="A46" s="159"/>
      <c r="B46" s="163"/>
      <c r="C46" s="164"/>
      <c r="D46" s="165"/>
    </row>
    <row r="47" spans="1:4" ht="24.9" customHeight="1" x14ac:dyDescent="0.3">
      <c r="A47" s="10" t="s">
        <v>57</v>
      </c>
      <c r="B47" s="38" t="s">
        <v>397</v>
      </c>
      <c r="C47" s="11" t="s">
        <v>79</v>
      </c>
      <c r="D47" s="82">
        <v>43027</v>
      </c>
    </row>
    <row r="48" spans="1:4" ht="24.9" customHeight="1" x14ac:dyDescent="0.3">
      <c r="A48" s="106"/>
      <c r="B48" s="106" t="s">
        <v>529</v>
      </c>
      <c r="C48" s="106"/>
      <c r="D48" s="108">
        <v>43405</v>
      </c>
    </row>
    <row r="49" spans="2:4" x14ac:dyDescent="0.3">
      <c r="B49" s="109" t="s">
        <v>530</v>
      </c>
      <c r="D49" s="110">
        <v>43586</v>
      </c>
    </row>
  </sheetData>
  <mergeCells count="39">
    <mergeCell ref="A45:A46"/>
    <mergeCell ref="B45:D46"/>
    <mergeCell ref="A38:B38"/>
    <mergeCell ref="A39:B39"/>
    <mergeCell ref="A40:B40"/>
    <mergeCell ref="A41:B41"/>
    <mergeCell ref="A42:B42"/>
    <mergeCell ref="A43:A44"/>
    <mergeCell ref="B43:D44"/>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'H:\Desktop\[Risk Register v2 template - T. Doak.xlsm]Settings'!#REF!</xm:f>
          </x14:formula1>
          <xm:sqref>B4</xm:sqref>
        </x14:dataValidation>
        <x14:dataValidation type="list" allowBlank="1" showInputMessage="1" showErrorMessage="1">
          <x14:formula1>
            <xm:f>'H:\Desktop\[Risk Register v2 template - T. Doak.xlsm]Settings'!#REF!</xm:f>
          </x14:formula1>
          <xm:sqref>D10</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6">
    <pageSetUpPr fitToPage="1"/>
  </sheetPr>
  <dimension ref="A1:G57"/>
  <sheetViews>
    <sheetView topLeftCell="A37" zoomScaleNormal="100" workbookViewId="0">
      <selection activeCell="C43" sqref="C43"/>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5" width="3.6640625" style="5" customWidth="1"/>
    <col min="6" max="6" width="37" style="5" customWidth="1"/>
    <col min="7" max="7" width="27.6640625" style="5" customWidth="1"/>
    <col min="8" max="16384" width="9.109375" style="5"/>
  </cols>
  <sheetData>
    <row r="1" spans="1:7" ht="20.25" customHeight="1" x14ac:dyDescent="0.3">
      <c r="A1" s="138" t="s">
        <v>41</v>
      </c>
      <c r="B1" s="138"/>
      <c r="C1" s="138"/>
      <c r="D1" s="138"/>
    </row>
    <row r="2" spans="1:7" ht="15" customHeight="1" x14ac:dyDescent="0.3"/>
    <row r="3" spans="1:7" ht="24.9" customHeight="1" x14ac:dyDescent="0.3">
      <c r="A3" s="137" t="s">
        <v>42</v>
      </c>
      <c r="B3" s="137"/>
      <c r="C3" s="137"/>
      <c r="D3" s="137"/>
      <c r="F3" s="111"/>
    </row>
    <row r="4" spans="1:7" ht="24.9" customHeight="1" x14ac:dyDescent="0.3">
      <c r="A4" s="36" t="s">
        <v>58</v>
      </c>
      <c r="B4" s="6" t="s">
        <v>18</v>
      </c>
      <c r="C4" s="36" t="s">
        <v>46</v>
      </c>
      <c r="D4" s="6" t="s">
        <v>531</v>
      </c>
    </row>
    <row r="5" spans="1:7" ht="24.9" customHeight="1" x14ac:dyDescent="0.3">
      <c r="A5" s="139" t="s">
        <v>43</v>
      </c>
      <c r="B5" s="142" t="s">
        <v>532</v>
      </c>
      <c r="C5" s="142"/>
      <c r="D5" s="142"/>
    </row>
    <row r="6" spans="1:7" ht="24.9" customHeight="1" x14ac:dyDescent="0.3">
      <c r="A6" s="140"/>
      <c r="B6" s="142"/>
      <c r="C6" s="142"/>
      <c r="D6" s="142"/>
    </row>
    <row r="7" spans="1:7" ht="24.9" customHeight="1" x14ac:dyDescent="0.3">
      <c r="A7" s="140"/>
      <c r="B7" s="142"/>
      <c r="C7" s="142"/>
      <c r="D7" s="142"/>
    </row>
    <row r="8" spans="1:7" ht="24.9" customHeight="1" x14ac:dyDescent="0.3">
      <c r="A8" s="140"/>
      <c r="B8" s="142"/>
      <c r="C8" s="142"/>
      <c r="D8" s="142"/>
    </row>
    <row r="9" spans="1:7" ht="24.9" customHeight="1" x14ac:dyDescent="0.3">
      <c r="A9" s="141"/>
      <c r="B9" s="142"/>
      <c r="C9" s="142"/>
      <c r="D9" s="142"/>
    </row>
    <row r="10" spans="1:7" ht="24.9" customHeight="1" x14ac:dyDescent="0.3">
      <c r="A10" s="36" t="s">
        <v>45</v>
      </c>
      <c r="B10" s="70" t="s">
        <v>533</v>
      </c>
      <c r="C10" s="36" t="s">
        <v>34</v>
      </c>
      <c r="D10" s="6" t="s">
        <v>24</v>
      </c>
    </row>
    <row r="11" spans="1:7" ht="24.9" customHeight="1" x14ac:dyDescent="0.3">
      <c r="A11" s="139" t="s">
        <v>44</v>
      </c>
      <c r="B11" s="231" t="s">
        <v>534</v>
      </c>
      <c r="C11" s="231"/>
      <c r="D11" s="231"/>
      <c r="F11" s="272"/>
      <c r="G11" s="272"/>
    </row>
    <row r="12" spans="1:7" ht="24.9" customHeight="1" x14ac:dyDescent="0.3">
      <c r="A12" s="140"/>
      <c r="B12" s="231"/>
      <c r="C12" s="231"/>
      <c r="D12" s="231"/>
      <c r="F12" s="272"/>
      <c r="G12" s="272"/>
    </row>
    <row r="13" spans="1:7" ht="24.9" customHeight="1" x14ac:dyDescent="0.3">
      <c r="A13" s="141"/>
      <c r="B13" s="231"/>
      <c r="C13" s="231"/>
      <c r="D13" s="231"/>
      <c r="F13" s="272"/>
      <c r="G13" s="272"/>
    </row>
    <row r="14" spans="1:7" ht="24.9" customHeight="1" x14ac:dyDescent="0.3">
      <c r="A14" s="36" t="s">
        <v>47</v>
      </c>
      <c r="B14" s="143" t="s">
        <v>535</v>
      </c>
      <c r="C14" s="143"/>
      <c r="D14" s="143"/>
    </row>
    <row r="15" spans="1:7" ht="24.9" customHeight="1" x14ac:dyDescent="0.3">
      <c r="A15" s="139" t="s">
        <v>48</v>
      </c>
      <c r="B15" s="143" t="s">
        <v>17</v>
      </c>
      <c r="C15" s="143"/>
      <c r="D15" s="143"/>
    </row>
    <row r="16" spans="1:7" ht="24.9" customHeight="1" x14ac:dyDescent="0.3">
      <c r="A16" s="140"/>
      <c r="B16" s="143"/>
      <c r="C16" s="143"/>
      <c r="D16" s="143"/>
    </row>
    <row r="17" spans="1:6" ht="24.9" customHeight="1" x14ac:dyDescent="0.3">
      <c r="A17" s="140"/>
      <c r="B17" s="143"/>
      <c r="C17" s="143"/>
      <c r="D17" s="143"/>
    </row>
    <row r="18" spans="1:6" ht="24.9" customHeight="1" x14ac:dyDescent="0.3">
      <c r="A18" s="141"/>
      <c r="B18" s="143"/>
      <c r="C18" s="143"/>
      <c r="D18" s="143"/>
    </row>
    <row r="19" spans="1:6" ht="24.9" customHeight="1" x14ac:dyDescent="0.3">
      <c r="A19" s="139" t="s">
        <v>49</v>
      </c>
      <c r="B19" s="251" t="s">
        <v>536</v>
      </c>
      <c r="C19" s="143"/>
      <c r="D19" s="143"/>
    </row>
    <row r="20" spans="1:6" ht="24.9" customHeight="1" x14ac:dyDescent="0.3">
      <c r="A20" s="140"/>
      <c r="B20" s="143"/>
      <c r="C20" s="143"/>
      <c r="D20" s="143"/>
    </row>
    <row r="21" spans="1:6" ht="24.9" customHeight="1" x14ac:dyDescent="0.3">
      <c r="A21" s="140"/>
      <c r="B21" s="143"/>
      <c r="C21" s="143"/>
      <c r="D21" s="143"/>
    </row>
    <row r="22" spans="1:6" ht="24" customHeight="1" x14ac:dyDescent="0.3">
      <c r="A22" s="141"/>
      <c r="B22" s="143"/>
      <c r="C22" s="143"/>
      <c r="D22" s="143"/>
    </row>
    <row r="23" spans="1:6" ht="24.9" customHeight="1" x14ac:dyDescent="0.3">
      <c r="A23" s="137" t="s">
        <v>50</v>
      </c>
      <c r="B23" s="137"/>
      <c r="C23" s="137"/>
      <c r="D23" s="137"/>
    </row>
    <row r="24" spans="1:6" ht="24.9" customHeight="1" x14ac:dyDescent="0.3">
      <c r="A24" s="35" t="s">
        <v>1</v>
      </c>
      <c r="B24" s="64">
        <v>4</v>
      </c>
      <c r="C24" s="35" t="s">
        <v>28</v>
      </c>
      <c r="D24" s="76">
        <v>4</v>
      </c>
      <c r="F24" s="94"/>
    </row>
    <row r="25" spans="1:6" s="3" customFormat="1" ht="24.9" customHeight="1" x14ac:dyDescent="0.3">
      <c r="A25" s="35" t="s">
        <v>61</v>
      </c>
      <c r="B25" s="144">
        <f>B24*D24</f>
        <v>16</v>
      </c>
      <c r="C25" s="145"/>
      <c r="D25" s="146"/>
    </row>
    <row r="26" spans="1:6" s="3" customFormat="1" ht="24.9" customHeight="1" x14ac:dyDescent="0.3">
      <c r="A26" s="139" t="s">
        <v>87</v>
      </c>
      <c r="B26" s="229" t="s">
        <v>537</v>
      </c>
      <c r="C26" s="181"/>
      <c r="D26" s="182"/>
    </row>
    <row r="27" spans="1:6" s="3" customFormat="1" ht="24.9" customHeight="1" x14ac:dyDescent="0.3">
      <c r="A27" s="141"/>
      <c r="B27" s="183"/>
      <c r="C27" s="184"/>
      <c r="D27" s="185"/>
    </row>
    <row r="28" spans="1:6" ht="24.9" customHeight="1" x14ac:dyDescent="0.3">
      <c r="A28" s="137" t="s">
        <v>51</v>
      </c>
      <c r="B28" s="137"/>
      <c r="C28" s="137"/>
      <c r="D28" s="137"/>
    </row>
    <row r="29" spans="1:6" ht="24.9" customHeight="1" x14ac:dyDescent="0.3">
      <c r="A29" s="35" t="s">
        <v>52</v>
      </c>
      <c r="B29" s="244">
        <v>10</v>
      </c>
      <c r="C29" s="244"/>
      <c r="D29" s="244"/>
    </row>
    <row r="30" spans="1:6" ht="24.9" customHeight="1" x14ac:dyDescent="0.3">
      <c r="A30" s="137" t="s">
        <v>53</v>
      </c>
      <c r="B30" s="137"/>
      <c r="C30" s="137"/>
      <c r="D30" s="137"/>
    </row>
    <row r="31" spans="1:6" ht="24.9" customHeight="1" x14ac:dyDescent="0.3">
      <c r="A31" s="148" t="s">
        <v>29</v>
      </c>
      <c r="B31" s="149"/>
      <c r="C31" s="148" t="s">
        <v>30</v>
      </c>
      <c r="D31" s="149"/>
    </row>
    <row r="32" spans="1:6" ht="24.9" customHeight="1" x14ac:dyDescent="0.3">
      <c r="A32" s="152" t="s">
        <v>538</v>
      </c>
      <c r="B32" s="152"/>
      <c r="C32" s="152" t="s">
        <v>539</v>
      </c>
      <c r="D32" s="152"/>
    </row>
    <row r="33" spans="1:4" ht="24.9" customHeight="1" x14ac:dyDescent="0.3">
      <c r="A33" s="152" t="s">
        <v>540</v>
      </c>
      <c r="B33" s="152"/>
      <c r="C33" s="152" t="s">
        <v>114</v>
      </c>
      <c r="D33" s="152"/>
    </row>
    <row r="34" spans="1:4" ht="24.9" customHeight="1" x14ac:dyDescent="0.3">
      <c r="A34" s="152" t="s">
        <v>541</v>
      </c>
      <c r="B34" s="152"/>
      <c r="C34" s="152" t="s">
        <v>542</v>
      </c>
      <c r="D34" s="152"/>
    </row>
    <row r="35" spans="1:4" ht="24.9" customHeight="1" x14ac:dyDescent="0.3">
      <c r="A35" s="152" t="s">
        <v>543</v>
      </c>
      <c r="B35" s="152"/>
      <c r="C35" s="152" t="s">
        <v>114</v>
      </c>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30.75" customHeight="1" x14ac:dyDescent="0.3">
      <c r="A38" s="156" t="s">
        <v>544</v>
      </c>
      <c r="B38" s="157"/>
      <c r="C38" s="8" t="s">
        <v>545</v>
      </c>
      <c r="D38" s="8" t="s">
        <v>546</v>
      </c>
    </row>
    <row r="39" spans="1:4" ht="36" customHeight="1" x14ac:dyDescent="0.3">
      <c r="A39" s="150" t="s">
        <v>547</v>
      </c>
      <c r="B39" s="151"/>
      <c r="C39" s="112" t="s">
        <v>548</v>
      </c>
      <c r="D39" s="9" t="s">
        <v>549</v>
      </c>
    </row>
    <row r="40" spans="1:4" ht="24.9" customHeight="1" x14ac:dyDescent="0.3">
      <c r="A40" s="150" t="s">
        <v>550</v>
      </c>
      <c r="B40" s="151"/>
      <c r="C40" s="9" t="s">
        <v>551</v>
      </c>
      <c r="D40" s="9" t="s">
        <v>549</v>
      </c>
    </row>
    <row r="41" spans="1:4" ht="24.9" customHeight="1" x14ac:dyDescent="0.3">
      <c r="A41" s="156" t="s">
        <v>552</v>
      </c>
      <c r="B41" s="157"/>
      <c r="C41" s="8" t="s">
        <v>123</v>
      </c>
      <c r="D41" s="8" t="s">
        <v>549</v>
      </c>
    </row>
    <row r="42" spans="1:4" ht="24.9" customHeight="1" x14ac:dyDescent="0.3">
      <c r="A42" s="150" t="s">
        <v>553</v>
      </c>
      <c r="B42" s="151"/>
      <c r="C42" s="112" t="s">
        <v>554</v>
      </c>
      <c r="D42" s="9" t="s">
        <v>549</v>
      </c>
    </row>
    <row r="43" spans="1:4" ht="24.9" customHeight="1" x14ac:dyDescent="0.3">
      <c r="A43" s="150" t="s">
        <v>555</v>
      </c>
      <c r="B43" s="151"/>
      <c r="C43" s="9" t="s">
        <v>556</v>
      </c>
      <c r="D43" s="9" t="s">
        <v>557</v>
      </c>
    </row>
    <row r="44" spans="1:4" ht="24.9" customHeight="1" x14ac:dyDescent="0.3">
      <c r="A44" s="158" t="s">
        <v>55</v>
      </c>
      <c r="B44" s="265" t="s">
        <v>558</v>
      </c>
      <c r="C44" s="266"/>
      <c r="D44" s="267"/>
    </row>
    <row r="45" spans="1:4" ht="24.9" customHeight="1" x14ac:dyDescent="0.3">
      <c r="A45" s="159"/>
      <c r="B45" s="268"/>
      <c r="C45" s="269"/>
      <c r="D45" s="270"/>
    </row>
    <row r="46" spans="1:4" ht="24.9" customHeight="1" x14ac:dyDescent="0.3">
      <c r="A46" s="158" t="s">
        <v>56</v>
      </c>
      <c r="B46" s="265" t="s">
        <v>559</v>
      </c>
      <c r="C46" s="266"/>
      <c r="D46" s="267"/>
    </row>
    <row r="47" spans="1:4" ht="24.9" customHeight="1" x14ac:dyDescent="0.3">
      <c r="A47" s="159"/>
      <c r="B47" s="268"/>
      <c r="C47" s="269"/>
      <c r="D47" s="270"/>
    </row>
    <row r="48" spans="1:4" ht="24.9" customHeight="1" x14ac:dyDescent="0.3">
      <c r="A48" s="10" t="s">
        <v>57</v>
      </c>
      <c r="B48" s="113" t="s">
        <v>531</v>
      </c>
      <c r="C48" s="114" t="s">
        <v>79</v>
      </c>
      <c r="D48" s="113" t="s">
        <v>560</v>
      </c>
    </row>
    <row r="49" spans="1:4" x14ac:dyDescent="0.3">
      <c r="A49" s="5" t="s">
        <v>393</v>
      </c>
      <c r="B49" s="5" t="s">
        <v>261</v>
      </c>
      <c r="D49" s="103" t="s">
        <v>561</v>
      </c>
    </row>
    <row r="50" spans="1:4" x14ac:dyDescent="0.3">
      <c r="A50" s="5" t="s">
        <v>562</v>
      </c>
    </row>
    <row r="51" spans="1:4" x14ac:dyDescent="0.3">
      <c r="A51" s="5" t="s">
        <v>563</v>
      </c>
    </row>
    <row r="53" spans="1:4" x14ac:dyDescent="0.3">
      <c r="A53" s="5" t="s">
        <v>564</v>
      </c>
      <c r="B53" s="5" t="s">
        <v>565</v>
      </c>
      <c r="D53" s="5" t="s">
        <v>566</v>
      </c>
    </row>
    <row r="54" spans="1:4" x14ac:dyDescent="0.3">
      <c r="A54" s="5" t="s">
        <v>567</v>
      </c>
    </row>
    <row r="56" spans="1:4" x14ac:dyDescent="0.3">
      <c r="B56" s="5" t="s">
        <v>568</v>
      </c>
      <c r="D56" s="67">
        <v>43405</v>
      </c>
    </row>
    <row r="57" spans="1:4" x14ac:dyDescent="0.3">
      <c r="B57" s="5" t="s">
        <v>569</v>
      </c>
      <c r="D57" s="67">
        <v>43617</v>
      </c>
    </row>
  </sheetData>
  <mergeCells count="42">
    <mergeCell ref="A44:A45"/>
    <mergeCell ref="B44:D45"/>
    <mergeCell ref="A46:A47"/>
    <mergeCell ref="B46:D47"/>
    <mergeCell ref="A38:B38"/>
    <mergeCell ref="A39:B39"/>
    <mergeCell ref="A40:B40"/>
    <mergeCell ref="A41:B41"/>
    <mergeCell ref="A42:B42"/>
    <mergeCell ref="A43:B43"/>
    <mergeCell ref="A37:B37"/>
    <mergeCell ref="A30:D30"/>
    <mergeCell ref="A31:B31"/>
    <mergeCell ref="C31:D31"/>
    <mergeCell ref="A32:B32"/>
    <mergeCell ref="C32:D32"/>
    <mergeCell ref="A33:B33"/>
    <mergeCell ref="C33:D33"/>
    <mergeCell ref="A34:B34"/>
    <mergeCell ref="C34:D34"/>
    <mergeCell ref="A35:B35"/>
    <mergeCell ref="C35:D35"/>
    <mergeCell ref="A36:D36"/>
    <mergeCell ref="B29:D29"/>
    <mergeCell ref="F11:F13"/>
    <mergeCell ref="G11:G13"/>
    <mergeCell ref="B14:D14"/>
    <mergeCell ref="A15:A18"/>
    <mergeCell ref="B15:D18"/>
    <mergeCell ref="A19:A22"/>
    <mergeCell ref="B19:D22"/>
    <mergeCell ref="A23:D23"/>
    <mergeCell ref="B25:D25"/>
    <mergeCell ref="A26:A27"/>
    <mergeCell ref="B26:D27"/>
    <mergeCell ref="A28:D28"/>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52"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'S:\shared data\Enterprise Risk Management\Risk Registers\Academic Division\[SENRS Risk Register v4.xlsm]Settings'!#REF!</xm:f>
          </x14:formula1>
          <xm:sqref>D10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54"/>
  <sheetViews>
    <sheetView tabSelected="1" zoomScaleNormal="100" zoomScaleSheetLayoutView="70" workbookViewId="0">
      <pane ySplit="3" topLeftCell="A4" activePane="bottomLeft" state="frozen"/>
      <selection activeCell="B4" sqref="B4:D9"/>
      <selection pane="bottomLeft" activeCell="B4" sqref="B4"/>
    </sheetView>
  </sheetViews>
  <sheetFormatPr defaultColWidth="4.6640625" defaultRowHeight="14.4" x14ac:dyDescent="0.3"/>
  <cols>
    <col min="1" max="1" width="10.6640625" style="50" customWidth="1"/>
    <col min="2" max="2" width="15.6640625" style="51" customWidth="1"/>
    <col min="3" max="3" width="30" style="51" customWidth="1"/>
    <col min="4" max="4" width="20.6640625" style="51" customWidth="1"/>
    <col min="5" max="5" width="43.33203125" style="56" customWidth="1"/>
    <col min="6" max="6" width="64.5546875" style="56" customWidth="1"/>
    <col min="7" max="7" width="20.6640625" style="52" hidden="1" customWidth="1"/>
    <col min="8" max="12" width="15.6640625" style="53" customWidth="1"/>
    <col min="13" max="13" width="4.6640625" style="48"/>
    <col min="14" max="14" width="18.44140625" style="48" customWidth="1"/>
    <col min="15" max="15" width="11.21875" style="48" customWidth="1"/>
    <col min="16" max="16384" width="4.6640625" style="48"/>
  </cols>
  <sheetData>
    <row r="1" spans="1:22" s="39" customFormat="1" ht="18.600000000000001" thickBot="1" x14ac:dyDescent="0.4">
      <c r="A1" s="166" t="s">
        <v>59</v>
      </c>
      <c r="B1" s="167"/>
      <c r="C1" s="167"/>
      <c r="D1" s="167"/>
      <c r="E1" s="167"/>
      <c r="F1" s="167"/>
      <c r="G1" s="167"/>
      <c r="H1" s="167"/>
      <c r="I1" s="167"/>
      <c r="J1" s="167"/>
      <c r="K1" s="167"/>
      <c r="L1" s="167"/>
      <c r="V1" s="135" t="s">
        <v>1038</v>
      </c>
    </row>
    <row r="2" spans="1:22" s="40" customFormat="1" ht="69" customHeight="1" thickBot="1" x14ac:dyDescent="0.35">
      <c r="A2" s="168" t="s">
        <v>33</v>
      </c>
      <c r="B2" s="168"/>
      <c r="C2" s="168"/>
      <c r="D2" s="168"/>
      <c r="E2" s="168"/>
      <c r="F2" s="168"/>
      <c r="G2" s="168" t="s">
        <v>64</v>
      </c>
      <c r="H2" s="168"/>
      <c r="I2" s="168"/>
      <c r="J2" s="168"/>
      <c r="K2" s="168" t="s">
        <v>65</v>
      </c>
      <c r="L2" s="168"/>
      <c r="N2" s="126" t="s">
        <v>1031</v>
      </c>
      <c r="O2" s="127" t="s">
        <v>1032</v>
      </c>
      <c r="P2" s="128" t="s">
        <v>1033</v>
      </c>
      <c r="Q2" s="128" t="s">
        <v>1034</v>
      </c>
      <c r="R2" s="128" t="s">
        <v>1035</v>
      </c>
      <c r="S2" s="128" t="s">
        <v>1036</v>
      </c>
      <c r="V2" s="135" t="s">
        <v>1039</v>
      </c>
    </row>
    <row r="3" spans="1:22" s="44" customFormat="1" ht="30" customHeight="1" thickBot="1" x14ac:dyDescent="0.35">
      <c r="A3" s="41" t="s">
        <v>45</v>
      </c>
      <c r="B3" s="42" t="s">
        <v>47</v>
      </c>
      <c r="C3" s="42" t="s">
        <v>58</v>
      </c>
      <c r="D3" s="42" t="s">
        <v>34</v>
      </c>
      <c r="E3" s="42" t="s">
        <v>44</v>
      </c>
      <c r="F3" s="42" t="s">
        <v>49</v>
      </c>
      <c r="G3" s="43" t="s">
        <v>60</v>
      </c>
      <c r="H3" s="42" t="s">
        <v>1</v>
      </c>
      <c r="I3" s="42" t="s">
        <v>28</v>
      </c>
      <c r="J3" s="42" t="s">
        <v>61</v>
      </c>
      <c r="K3" s="42" t="s">
        <v>62</v>
      </c>
      <c r="L3" s="42" t="s">
        <v>63</v>
      </c>
      <c r="N3" s="129"/>
      <c r="O3" s="130"/>
      <c r="P3" s="130"/>
      <c r="Q3" s="130"/>
      <c r="R3" s="130"/>
      <c r="S3" s="130"/>
      <c r="V3" s="135" t="s">
        <v>1040</v>
      </c>
    </row>
    <row r="4" spans="1:22" s="47" customFormat="1" ht="156.6" customHeight="1" x14ac:dyDescent="0.3">
      <c r="A4" s="124" t="s">
        <v>996</v>
      </c>
      <c r="B4" s="45" t="str">
        <f ca="1">IF($A4="","",INDIRECT($A4&amp;"!b14"))</f>
        <v>New Performance-Based Funding metrics and targets</v>
      </c>
      <c r="C4" s="45" t="str">
        <f ca="1">IF($A4="","",INDIRECT($A4&amp;"!B3"))</f>
        <v>Strategic Planning</v>
      </c>
      <c r="D4" s="45" t="str">
        <f ca="1">IF($A4="","",INDIRECT($A4&amp;"!d10"))</f>
        <v>Financial</v>
      </c>
      <c r="E4" s="55" t="str">
        <f ca="1">IF($A4="","",INDIRECT($A4&amp;"!B11"))</f>
        <v>Risk of not meeting new weighted metric targets (that are set by gov't) in the Performance-based funding envelop that could result in reduced resource allocation from MTCU to Fleming in year.</v>
      </c>
      <c r="F4" s="55" t="str">
        <f ca="1">IF($A4="","",INDIRECT($A4&amp;"!B19"))</f>
        <v>We will be increasing our Data Science capacity with a new position starting in October to augment the already strong performance metrics capabilities in the Institutional Research Office.  
We have included a Labour Market Advisor to help mitigate the risk impact by increasing Labour Market analysis and capabilities related to new LM metrics.
In year funding risk will require contingency planning at prelim budget time.</v>
      </c>
      <c r="G4" s="12"/>
      <c r="H4" s="45">
        <f ca="1">IF($A4="","",INDIRECT($A4&amp;"!b24"))</f>
        <v>4</v>
      </c>
      <c r="I4" s="45">
        <f ca="1">IF($A4="","",INDIRECT($A4&amp;"!d24"))</f>
        <v>5</v>
      </c>
      <c r="J4" s="46">
        <f ca="1">IF($A4="","",INDIRECT($A4&amp;"!b25"))</f>
        <v>20</v>
      </c>
      <c r="K4" s="45">
        <f ca="1">IF($A4="","",INDIRECT($A4&amp;"!B29"))</f>
        <v>12</v>
      </c>
      <c r="L4" s="46" t="str">
        <f t="shared" ref="L4:L35" ca="1" si="0">IF(K4="","",IF(K4=J4,"No",IF(K4&lt;J4,"Yes",IF(K4&gt;J4,"No"))))</f>
        <v>Yes</v>
      </c>
      <c r="N4" s="131" t="s">
        <v>1037</v>
      </c>
      <c r="O4" s="132" t="str">
        <f ca="1">IF(P4=Q4,$V$1, IF(P4&gt;Q4,$V$2,IF(P4&lt;Q4,$V$3,"new")))</f>
        <v>ßà</v>
      </c>
      <c r="P4" s="130">
        <v>20</v>
      </c>
      <c r="Q4" s="130">
        <f ca="1">J4</f>
        <v>20</v>
      </c>
      <c r="R4" s="130"/>
      <c r="S4" s="130"/>
    </row>
    <row r="5" spans="1:22" s="47" customFormat="1" ht="125.1" customHeight="1" x14ac:dyDescent="0.3">
      <c r="A5" s="124" t="s">
        <v>997</v>
      </c>
      <c r="B5" s="45" t="str">
        <f ca="1">IF($A5="","",INDIRECT($A5&amp;"!b14"))</f>
        <v xml:space="preserve">Change in Policy/Legislation </v>
      </c>
      <c r="C5" s="45" t="str">
        <f ca="1">IF($A5="","",INDIRECT($A5&amp;"!B4"))</f>
        <v>SMT</v>
      </c>
      <c r="D5" s="45" t="str">
        <f ca="1">IF($A5="","",INDIRECT($A5&amp;"!d10"))</f>
        <v>Strategic</v>
      </c>
      <c r="E5" s="55" t="str">
        <f ca="1">IF($A5="","",INDIRECT($A5&amp;"!B11"))</f>
        <v xml:space="preserve">The risk of policy or legislation changes that impact finance and create a need to add resources for implementation may result in financial hardship,  unexpected reallocation of needed resources and loss of needed talent.  Any delays in implementation may also impact college reputation. </v>
      </c>
      <c r="F5" s="55" t="str">
        <f ca="1">IF($A5="","",INDIRECT($A5&amp;"!B19"))</f>
        <v>Full participation within College sector networks such as Colleges Ontario to stay advised on emerging issue and impact.
Develop preparedness and contingency strategies for emerging issues.</v>
      </c>
      <c r="G5" s="12"/>
      <c r="H5" s="45">
        <f ca="1">IF($A5="","",INDIRECT($A5&amp;"!b24"))</f>
        <v>4</v>
      </c>
      <c r="I5" s="45">
        <f ca="1">IF($A5="","",INDIRECT($A5&amp;"!d24"))</f>
        <v>4</v>
      </c>
      <c r="J5" s="46">
        <f ca="1">IF($A5="","",INDIRECT($A5&amp;"!b25"))</f>
        <v>16</v>
      </c>
      <c r="K5" s="45">
        <f ca="1">IF($A5="","",INDIRECT($A5&amp;"!B29"))</f>
        <v>6</v>
      </c>
      <c r="L5" s="46" t="str">
        <f t="shared" ca="1" si="0"/>
        <v>Yes</v>
      </c>
      <c r="N5" s="131">
        <v>20</v>
      </c>
      <c r="O5" s="132" t="str">
        <f t="shared" ref="O5:O54" ca="1" si="1">IF(P5=Q5,$V$1, IF(P5&gt;Q5,$V$2,IF(P5&lt;Q5,$V$3,"new")))</f>
        <v>ßà</v>
      </c>
      <c r="P5" s="130">
        <v>16</v>
      </c>
      <c r="Q5" s="130">
        <f t="shared" ref="Q5:Q54" ca="1" si="2">J5</f>
        <v>16</v>
      </c>
      <c r="R5" s="130"/>
      <c r="S5" s="130"/>
    </row>
    <row r="6" spans="1:22" ht="125.1" customHeight="1" x14ac:dyDescent="0.3">
      <c r="A6" s="124" t="s">
        <v>605</v>
      </c>
      <c r="B6" s="45" t="str">
        <f ca="1">IF($A6="","",INDIRECT($A6&amp;"!b14"))</f>
        <v xml:space="preserve">Improper forecasting </v>
      </c>
      <c r="C6" s="45" t="str">
        <f ca="1">IF($A6="","",INDIRECT($A6&amp;"!B4"))</f>
        <v>Corporate Services</v>
      </c>
      <c r="D6" s="45" t="str">
        <f ca="1">IF($A6="","",INDIRECT($A6&amp;"!d10"))</f>
        <v>Financial</v>
      </c>
      <c r="E6" s="55" t="str">
        <f ca="1">IF($A6="","",INDIRECT($A6&amp;"!B11"))</f>
        <v>The risk of improper forecasting which will result in incomplete/ inaccurate budgets  resulting in improper resource allocation and loss of
internal reputation/confidence (ie with Board)  ties into FI9</v>
      </c>
      <c r="F6" s="55" t="str">
        <f ca="1">IF($A6="","",INDIRECT($A6&amp;"!B19"))</f>
        <v xml:space="preserve">- Budget Committee in place for governance; forecasting/budgeting tools and templates well established and communicated
- regular monitoring and financial reports &amp; updates published
- regular oversight &amp; review of budget submissions
- trending analysis and monitoring monthly for reasonability </v>
      </c>
      <c r="G6" s="12"/>
      <c r="H6" s="45">
        <f ca="1">IF($A6="","",INDIRECT($A6&amp;"!b24"))</f>
        <v>4</v>
      </c>
      <c r="I6" s="45">
        <f ca="1">IF($A6="","",INDIRECT($A6&amp;"!d24"))</f>
        <v>4</v>
      </c>
      <c r="J6" s="46">
        <f ca="1">IF($A6="","",INDIRECT($A6&amp;"!b25"))</f>
        <v>16</v>
      </c>
      <c r="K6" s="45">
        <f t="shared" ref="K6:K8" ca="1" si="3">IF($A6="","",INDIRECT($A6&amp;"!B29"))</f>
        <v>9</v>
      </c>
      <c r="L6" s="46" t="str">
        <f t="shared" ca="1" si="0"/>
        <v>Yes</v>
      </c>
      <c r="N6" s="131">
        <v>9</v>
      </c>
      <c r="O6" s="132" t="str">
        <f t="shared" ca="1" si="1"/>
        <v>ßà</v>
      </c>
      <c r="P6" s="130">
        <v>16</v>
      </c>
      <c r="Q6" s="130">
        <f t="shared" ca="1" si="2"/>
        <v>16</v>
      </c>
      <c r="R6" s="130"/>
      <c r="S6" s="130"/>
    </row>
    <row r="7" spans="1:22" ht="125.1" customHeight="1" x14ac:dyDescent="0.3">
      <c r="A7" s="124" t="s">
        <v>533</v>
      </c>
      <c r="B7" s="45" t="str">
        <f ca="1">IF($A7="","",INDIRECT($A7&amp;"!b14"))</f>
        <v>Cyber security/data breach</v>
      </c>
      <c r="C7" s="45" t="str">
        <f ca="1">IF($A7="","",INDIRECT($A7&amp;"!B4"))</f>
        <v>Information Technology</v>
      </c>
      <c r="D7" s="45" t="str">
        <f ca="1">IF($A7="","",INDIRECT($A7&amp;"!d10"))</f>
        <v>Operational</v>
      </c>
      <c r="E7" s="55" t="str">
        <f ca="1">IF($A7="","",INDIRECT($A7&amp;"!B11"))</f>
        <v>The risk that the College will experience a successful cyber attack, or other systems security breach - resulting in, loss of data, loss of personal and financial data, loss of operational and academic systems, and the subsequent reputational damage to the institution</v>
      </c>
      <c r="F7" s="55" t="str">
        <f ca="1">IF($A7="","",INDIRECT($A7&amp;"!B19"))</f>
        <v>- ITS strategy to maintain current in next gen infrastructure that responds dynamically to threats and updates in real-time - reducing resource workload.
- Cyber security insurance coverage inplace
- Intrusion detection monitoring and reporting in place</v>
      </c>
      <c r="G7" s="12"/>
      <c r="H7" s="45">
        <f ca="1">IF($A7="","",INDIRECT($A7&amp;"!b24"))</f>
        <v>4</v>
      </c>
      <c r="I7" s="45">
        <f ca="1">IF($A7="","",INDIRECT($A7&amp;"!d24"))</f>
        <v>4</v>
      </c>
      <c r="J7" s="46">
        <f ca="1">IF($A7="","",INDIRECT($A7&amp;"!b25"))</f>
        <v>16</v>
      </c>
      <c r="K7" s="45">
        <f t="shared" ca="1" si="3"/>
        <v>10</v>
      </c>
      <c r="L7" s="46" t="str">
        <f t="shared" ca="1" si="0"/>
        <v>Yes</v>
      </c>
      <c r="N7" s="131">
        <v>9</v>
      </c>
      <c r="O7" s="132" t="str">
        <f t="shared" ca="1" si="1"/>
        <v>ßà</v>
      </c>
      <c r="P7" s="130">
        <v>16</v>
      </c>
      <c r="Q7" s="130">
        <f t="shared" ca="1" si="2"/>
        <v>16</v>
      </c>
      <c r="R7" s="130"/>
      <c r="S7" s="130"/>
    </row>
    <row r="8" spans="1:22" ht="125.1" customHeight="1" x14ac:dyDescent="0.3">
      <c r="A8" s="124" t="s">
        <v>998</v>
      </c>
      <c r="B8" s="45" t="str">
        <f ca="1">IF($A8="","",INDIRECT($A8&amp;"!b14"))</f>
        <v>International Activity in India</v>
      </c>
      <c r="C8" s="45" t="str">
        <f ca="1">IF($A8="","",INDIRECT($A8&amp;"!B4"))</f>
        <v>Marketing and Advancement</v>
      </c>
      <c r="D8" s="45" t="str">
        <f ca="1">IF($A8="","",INDIRECT($A8&amp;"!d10"))</f>
        <v>Financial</v>
      </c>
      <c r="E8" s="55" t="str">
        <f ca="1">IF($A8="","",INDIRECT($A8&amp;"!B11"))</f>
        <v xml:space="preserve"> a risk of unknown tax requirements could result in unknown consequences for Fleming</v>
      </c>
      <c r="F8" s="55" t="str">
        <f ca="1">IF($A8="","",INDIRECT($A8&amp;"!B19"))</f>
        <v>- Tax Residency Form has been filed with CRA
- Consultation with KPMG 
- Previous engagement with KPMG regarding possible contract training opportunities</v>
      </c>
      <c r="G8" s="12"/>
      <c r="H8" s="45">
        <f ca="1">IF($A8="","",INDIRECT($A8&amp;"!b24"))</f>
        <v>3</v>
      </c>
      <c r="I8" s="45">
        <f ca="1">IF($A8="","",INDIRECT($A8&amp;"!d24"))</f>
        <v>5</v>
      </c>
      <c r="J8" s="46">
        <f ca="1">IF($A8="","",INDIRECT($A8&amp;"!b25"))</f>
        <v>15</v>
      </c>
      <c r="K8" s="45">
        <f t="shared" ca="1" si="3"/>
        <v>6</v>
      </c>
      <c r="L8" s="46" t="str">
        <f t="shared" ca="1" si="0"/>
        <v>Yes</v>
      </c>
      <c r="N8" s="131" t="s">
        <v>1037</v>
      </c>
      <c r="O8" s="132" t="str">
        <f t="shared" ca="1" si="1"/>
        <v>ßà</v>
      </c>
      <c r="P8" s="130">
        <v>15</v>
      </c>
      <c r="Q8" s="130">
        <f t="shared" ca="1" si="2"/>
        <v>15</v>
      </c>
      <c r="R8" s="130"/>
      <c r="S8" s="130"/>
    </row>
    <row r="9" spans="1:22" ht="125.1" customHeight="1" x14ac:dyDescent="0.3">
      <c r="A9" s="124" t="s">
        <v>994</v>
      </c>
      <c r="B9" s="45" t="str">
        <f ca="1">IF($A9="","",INDIRECT($A9&amp;"!d15"))</f>
        <v>Student trips out of province or abroad</v>
      </c>
      <c r="C9" s="45" t="str">
        <f ca="1">IF($A9="","",INDIRECT($A9&amp;"!d4"))</f>
        <v>Academic Experience</v>
      </c>
      <c r="D9" s="45" t="str">
        <f ca="1">IF($A9="","",INDIRECT($A9&amp;"!f11"))</f>
        <v>Operational (Includes Info. Tech)</v>
      </c>
      <c r="E9" s="55" t="str">
        <f ca="1">IF($A9="","",INDIRECT($A9&amp;"!d12"))</f>
        <v>A risk of negative consequences on a student field trip which could result in student dissatisfaction, financial costs to the College to attend to the negative event, and possibly reputational loss if the negative event and lack of preparation were to make it into the media.</v>
      </c>
      <c r="F9" s="55" t="str">
        <f ca="1">IF($A9="","",INDIRECT($A9&amp;"!d20"))</f>
        <v>Appropriate travel insurance for students
Itinerary logged at appropriate level of the College
Risk assessment prior to committing to a trip</v>
      </c>
      <c r="G9" s="12"/>
      <c r="H9" s="45">
        <f ca="1">IF($A9="","",INDIRECT($A9&amp;"!d25"))</f>
        <v>3</v>
      </c>
      <c r="I9" s="45">
        <f ca="1">IF($A9="","",INDIRECT($A9&amp;"!f25"))</f>
        <v>4</v>
      </c>
      <c r="J9" s="46">
        <f ca="1">IF($A9="","",INDIRECT($A9&amp;"!d26"))</f>
        <v>12</v>
      </c>
      <c r="K9" s="45">
        <f ca="1">IF($A9="","",INDIRECT($A9&amp;"!d30"))</f>
        <v>6</v>
      </c>
      <c r="L9" s="46" t="str">
        <f t="shared" ca="1" si="0"/>
        <v>Yes</v>
      </c>
      <c r="N9" s="131" t="s">
        <v>1037</v>
      </c>
      <c r="O9" s="136" t="s">
        <v>1041</v>
      </c>
      <c r="P9" s="133"/>
      <c r="Q9" s="130">
        <f t="shared" ca="1" si="2"/>
        <v>12</v>
      </c>
      <c r="R9" s="130"/>
      <c r="S9" s="130"/>
    </row>
    <row r="10" spans="1:22" ht="115.8" customHeight="1" x14ac:dyDescent="0.3">
      <c r="A10" s="124" t="s">
        <v>803</v>
      </c>
      <c r="B10" s="45" t="str">
        <f t="shared" ref="B10:B54" ca="1" si="4">IF($A10="","",INDIRECT($A10&amp;"!b14"))</f>
        <v>Capacity for Successfully Completing Large Capital Projects</v>
      </c>
      <c r="C10" s="45" t="str">
        <f t="shared" ref="C10:C52" ca="1" si="5">IF($A10="","",INDIRECT($A10&amp;"!B4"))</f>
        <v>Corporate Services</v>
      </c>
      <c r="D10" s="45" t="str">
        <f t="shared" ref="D10:D54" ca="1" si="6">IF($A10="","",INDIRECT($A10&amp;"!d10"))</f>
        <v>Operational</v>
      </c>
      <c r="E10" s="55" t="str">
        <f t="shared" ref="E10:E54" ca="1" si="7">IF($A10="","",INDIRECT($A10&amp;"!B11"))</f>
        <v>The risk that we do not have adequate resource capacity (particularly in PRD and Procurement departments) to successfully execute large, complex projects when funding opportunities are available (this is likely to increase in frequency given the extent of deferred maintenance and Governments' infrastructure priorities).  This significantly increases the reputational, financial and legal risk exposure to the College.</v>
      </c>
      <c r="F10" s="55" t="str">
        <f t="shared" ref="F10:F54" ca="1" si="8">IF($A10="","",INDIRECT($A10&amp;"!B19"))</f>
        <v>Segregation of duties, eg: multi-level approval/signoff documents/processes, regular review of large dollar variances/change orders etc. 
Review of documentation by finance team, and validation of budgets/reporting summary</v>
      </c>
      <c r="G10" s="12"/>
      <c r="H10" s="45">
        <f t="shared" ref="H10:H54" ca="1" si="9">IF($A10="","",INDIRECT($A10&amp;"!b24"))</f>
        <v>3</v>
      </c>
      <c r="I10" s="45">
        <f t="shared" ref="I10:I54" ca="1" si="10">IF($A10="","",INDIRECT($A10&amp;"!d24"))</f>
        <v>4</v>
      </c>
      <c r="J10" s="46">
        <f t="shared" ref="J10:J54" ca="1" si="11">IF($A10="","",INDIRECT($A10&amp;"!b25"))</f>
        <v>12</v>
      </c>
      <c r="K10" s="45" t="str">
        <f t="shared" ref="K10:K36" ca="1" si="12">IF($A10="","",INDIRECT($A10&amp;"!B29"))</f>
        <v>6</v>
      </c>
      <c r="L10" s="46" t="str">
        <f t="shared" ca="1" si="0"/>
        <v>No</v>
      </c>
      <c r="N10" s="131">
        <v>12</v>
      </c>
      <c r="O10" s="132" t="str">
        <f t="shared" ca="1" si="1"/>
        <v>ßà</v>
      </c>
      <c r="P10" s="130">
        <v>12</v>
      </c>
      <c r="Q10" s="130">
        <f t="shared" ca="1" si="2"/>
        <v>12</v>
      </c>
      <c r="R10" s="130"/>
      <c r="S10" s="130"/>
    </row>
    <row r="11" spans="1:22" ht="176.4" customHeight="1" x14ac:dyDescent="0.3">
      <c r="A11" s="124" t="s">
        <v>999</v>
      </c>
      <c r="B11" s="45" t="str">
        <f t="shared" ca="1" si="4"/>
        <v>Enrolment Risk</v>
      </c>
      <c r="C11" s="45" t="str">
        <f t="shared" ca="1" si="5"/>
        <v>Economic Development and Enrolment</v>
      </c>
      <c r="D11" s="45" t="str">
        <f t="shared" ca="1" si="6"/>
        <v>Financial</v>
      </c>
      <c r="E11" s="55" t="str">
        <f t="shared" ca="1" si="7"/>
        <v>Risk that declining domestic markets and volatile international market will result in decline in overall college enrolments creating a reduction in revenues with impact on overall financial health of the college.</v>
      </c>
      <c r="F11" s="55" t="str">
        <f t="shared" ca="1" si="8"/>
        <v xml:space="preserve">Domestic:
Develop and implement a comprehensive long-term enrolment strategy. Enhance and accelerate  new product development, develop and implement new marketing and recruitment strategies, enhanced service and responsiveness with attention to conversion and retention strategies. 
International:
Revised data tracking and reporting, enhanced and accelerated new product development, increase application to offer timeframes in all markets,  open registration windows earlier, develop new markets to mitigate risk and reliance on one key market  (India)  </v>
      </c>
      <c r="G11" s="12"/>
      <c r="H11" s="45">
        <f t="shared" ca="1" si="9"/>
        <v>3</v>
      </c>
      <c r="I11" s="45">
        <f t="shared" ca="1" si="10"/>
        <v>4</v>
      </c>
      <c r="J11" s="46">
        <f t="shared" ca="1" si="11"/>
        <v>12</v>
      </c>
      <c r="K11" s="45">
        <f t="shared" ca="1" si="12"/>
        <v>8</v>
      </c>
      <c r="L11" s="46" t="str">
        <f t="shared" ca="1" si="0"/>
        <v>Yes</v>
      </c>
      <c r="N11" s="131">
        <v>12</v>
      </c>
      <c r="O11" s="132" t="str">
        <f t="shared" ca="1" si="1"/>
        <v>ßà</v>
      </c>
      <c r="P11" s="130">
        <v>12</v>
      </c>
      <c r="Q11" s="130">
        <f t="shared" ca="1" si="2"/>
        <v>12</v>
      </c>
      <c r="R11" s="130"/>
      <c r="S11" s="130"/>
    </row>
    <row r="12" spans="1:22" ht="125.1" customHeight="1" x14ac:dyDescent="0.3">
      <c r="A12" s="124" t="s">
        <v>1000</v>
      </c>
      <c r="B12" s="45" t="str">
        <f t="shared" ca="1" si="4"/>
        <v>Accessible material and accessibility</v>
      </c>
      <c r="C12" s="45" t="str">
        <f t="shared" ca="1" si="5"/>
        <v>Student Experience</v>
      </c>
      <c r="D12" s="45" t="str">
        <f t="shared" ca="1" si="6"/>
        <v>Operational</v>
      </c>
      <c r="E12" s="55" t="str">
        <f t="shared" ca="1" si="7"/>
        <v xml:space="preserve">Risk of  increased student demands for accessible  library resources and College requirement of needing to  provide an accessible format on demand in the near future may result in the College will be not compliant with legislation. </v>
      </c>
      <c r="F12" s="55" t="str">
        <f t="shared" ca="1" si="8"/>
        <v xml:space="preserve">Opt-in to service coordinated by provincial Library consortium to facilitate the conversion of print resources. 
Promote use of service(s) to college community to encourage compliance 
Work with provincial library consortia working group to develop mechanism (LEAP) for assessing AODA compliance of e-resources. </v>
      </c>
      <c r="G12" s="12"/>
      <c r="H12" s="45">
        <f t="shared" ca="1" si="9"/>
        <v>4</v>
      </c>
      <c r="I12" s="45">
        <f t="shared" ca="1" si="10"/>
        <v>3</v>
      </c>
      <c r="J12" s="46">
        <f t="shared" ca="1" si="11"/>
        <v>12</v>
      </c>
      <c r="K12" s="45">
        <f t="shared" ca="1" si="12"/>
        <v>8</v>
      </c>
      <c r="L12" s="46" t="str">
        <f t="shared" ca="1" si="0"/>
        <v>Yes</v>
      </c>
      <c r="N12" s="131">
        <v>8</v>
      </c>
      <c r="O12" s="132" t="str">
        <f t="shared" ca="1" si="1"/>
        <v>ßà</v>
      </c>
      <c r="P12" s="130">
        <v>12</v>
      </c>
      <c r="Q12" s="130">
        <f t="shared" ca="1" si="2"/>
        <v>12</v>
      </c>
      <c r="R12" s="130"/>
      <c r="S12" s="130"/>
    </row>
    <row r="13" spans="1:22" ht="125.1" customHeight="1" x14ac:dyDescent="0.3">
      <c r="A13" s="124" t="s">
        <v>342</v>
      </c>
      <c r="B13" s="45" t="str">
        <f t="shared" ca="1" si="4"/>
        <v>Overlapping/unclear accountabilities</v>
      </c>
      <c r="C13" s="45" t="str">
        <f t="shared" ca="1" si="5"/>
        <v>SMT</v>
      </c>
      <c r="D13" s="45" t="str">
        <f t="shared" ca="1" si="6"/>
        <v>Human Resources</v>
      </c>
      <c r="E13" s="55" t="str">
        <f t="shared" ca="1" si="7"/>
        <v>The risk of a lack of understanding of roles and responsibilities may lead to error in processes, delay in process, duplication of effort and/or low staff morale.  In addition opportunity to streamline operations is overly complex with multiple parties involved.</v>
      </c>
      <c r="F13" s="55" t="str">
        <f t="shared" ca="1" si="8"/>
        <v>Organizational review, committee terms of reference documents,  HR job evaluation review</v>
      </c>
      <c r="G13" s="12"/>
      <c r="H13" s="45">
        <f t="shared" ca="1" si="9"/>
        <v>4</v>
      </c>
      <c r="I13" s="45">
        <f t="shared" ca="1" si="10"/>
        <v>3</v>
      </c>
      <c r="J13" s="46">
        <f t="shared" ca="1" si="11"/>
        <v>12</v>
      </c>
      <c r="K13" s="45">
        <f t="shared" ca="1" si="12"/>
        <v>5</v>
      </c>
      <c r="L13" s="46" t="str">
        <f t="shared" ca="1" si="0"/>
        <v>Yes</v>
      </c>
      <c r="N13" s="131">
        <v>9</v>
      </c>
      <c r="O13" s="132" t="str">
        <f t="shared" ca="1" si="1"/>
        <v>ßà</v>
      </c>
      <c r="P13" s="130">
        <v>12</v>
      </c>
      <c r="Q13" s="130">
        <f t="shared" ca="1" si="2"/>
        <v>12</v>
      </c>
      <c r="R13" s="130"/>
      <c r="S13" s="130"/>
    </row>
    <row r="14" spans="1:22" ht="125.1" customHeight="1" x14ac:dyDescent="0.3">
      <c r="A14" s="124" t="s">
        <v>628</v>
      </c>
      <c r="B14" s="45" t="str">
        <f t="shared" ca="1" si="4"/>
        <v>Asset Management/Aging Infrastructure</v>
      </c>
      <c r="C14" s="45" t="str">
        <f t="shared" ca="1" si="5"/>
        <v>Corporate Services</v>
      </c>
      <c r="D14" s="45" t="str">
        <f t="shared" ca="1" si="6"/>
        <v>Financial</v>
      </c>
      <c r="E14" s="55" t="str">
        <f t="shared" ca="1" si="7"/>
        <v>The risk of not having a comprehensive corporate asset management system may result poor asset/capital budgeting &amp; under budgeted projects arising in year.  May also result in missing assets,  assets in disrepair (or beyond useful lives or vendor support) creating asset failures impacting operations (i.e. IT service/reliability), health and safety,  emergency buying issues and/or resources going to lower priorities in financial planning processes</v>
      </c>
      <c r="F14" s="55" t="str">
        <f t="shared" ca="1" si="8"/>
        <v xml:space="preserve">Capital planning committee reviews and recommends funding on prioritized basis to approve annual purchases of assets.  Committee also ensures key departments have sound asset planning and replacement strategies in place.
Asset tags in decentralized systems
Delegation of authority - managers approve large purchase, review visa for small purchases
</v>
      </c>
      <c r="G14" s="12"/>
      <c r="H14" s="45">
        <f t="shared" ca="1" si="9"/>
        <v>4</v>
      </c>
      <c r="I14" s="45">
        <f t="shared" ca="1" si="10"/>
        <v>3</v>
      </c>
      <c r="J14" s="46">
        <f t="shared" ca="1" si="11"/>
        <v>12</v>
      </c>
      <c r="K14" s="45">
        <f t="shared" ca="1" si="12"/>
        <v>6</v>
      </c>
      <c r="L14" s="46" t="str">
        <f t="shared" ca="1" si="0"/>
        <v>Yes</v>
      </c>
      <c r="N14" s="131">
        <v>9</v>
      </c>
      <c r="O14" s="132" t="str">
        <f t="shared" ca="1" si="1"/>
        <v>ßà</v>
      </c>
      <c r="P14" s="130">
        <v>12</v>
      </c>
      <c r="Q14" s="130">
        <f t="shared" ca="1" si="2"/>
        <v>12</v>
      </c>
      <c r="R14" s="130"/>
      <c r="S14" s="130"/>
    </row>
    <row r="15" spans="1:22" ht="125.1" customHeight="1" x14ac:dyDescent="0.3">
      <c r="A15" s="124" t="s">
        <v>1001</v>
      </c>
      <c r="B15" s="45" t="str">
        <f t="shared" ca="1" si="4"/>
        <v>Biohazards</v>
      </c>
      <c r="C15" s="45" t="str">
        <f t="shared" ca="1" si="5"/>
        <v>Applied Research</v>
      </c>
      <c r="D15" s="45" t="str">
        <f t="shared" ca="1" si="6"/>
        <v>Operational</v>
      </c>
      <c r="E15" s="55" t="str">
        <f t="shared" ca="1" si="7"/>
        <v>The risk of harm to students, employees, visitors, contractors, emergency responders, and others from biological agents defined as any microorganism (including bacteria, viruses, parasites, prions), plants or animals including their by-products which may be able to provoke any infection, allergy or toxicity in humans, animals or plants.</v>
      </c>
      <c r="F15" s="55" t="str">
        <f t="shared" ca="1" si="8"/>
        <v>Biohazards are considered exceptional and high impact risks that require separate and specific control measures (from routine Health and Safety controls). The College has an Institutional Biosafety Committee (IBC) that will implement a biorisk management process.</v>
      </c>
      <c r="G15" s="12"/>
      <c r="H15" s="45">
        <f t="shared" ca="1" si="9"/>
        <v>2</v>
      </c>
      <c r="I15" s="45">
        <f t="shared" ca="1" si="10"/>
        <v>5</v>
      </c>
      <c r="J15" s="46">
        <f t="shared" ca="1" si="11"/>
        <v>10</v>
      </c>
      <c r="K15" s="45">
        <f t="shared" ca="1" si="12"/>
        <v>5</v>
      </c>
      <c r="L15" s="46" t="str">
        <f t="shared" ca="1" si="0"/>
        <v>Yes</v>
      </c>
      <c r="N15" s="131">
        <v>10</v>
      </c>
      <c r="O15" s="132" t="str">
        <f t="shared" ca="1" si="1"/>
        <v>ßà</v>
      </c>
      <c r="P15" s="134">
        <v>10</v>
      </c>
      <c r="Q15" s="130">
        <f t="shared" ca="1" si="2"/>
        <v>10</v>
      </c>
      <c r="R15" s="134"/>
      <c r="S15" s="134"/>
    </row>
    <row r="16" spans="1:22" ht="125.1" customHeight="1" x14ac:dyDescent="0.3">
      <c r="A16" s="124" t="s">
        <v>107</v>
      </c>
      <c r="B16" s="45" t="str">
        <f t="shared" ca="1" si="4"/>
        <v>Welcoming Place for International Students</v>
      </c>
      <c r="C16" s="45" t="str">
        <f t="shared" ca="1" si="5"/>
        <v>Student Experience</v>
      </c>
      <c r="D16" s="45" t="str">
        <f t="shared" ca="1" si="6"/>
        <v>Strategic</v>
      </c>
      <c r="E16" s="55" t="str">
        <f t="shared" ca="1" si="7"/>
        <v>Risk of being unprepared to support International students results in negative impact to student satisfaction, student health and wellness, employee health and wellness, college reputation and finances</v>
      </c>
      <c r="F16" s="55" t="str">
        <f t="shared" ca="1" si="8"/>
        <v>International Student Services - supporting students
International Student Services and HR - providing employee PD
Collaboration with Student Experience, RO and International Recruitment
Improved applicant communications - timeline, process, content
Diversification of the international student population may allow for a greater understanding of multi-culturalism and increased tolerance</v>
      </c>
      <c r="G16" s="12"/>
      <c r="H16" s="45">
        <f t="shared" ca="1" si="9"/>
        <v>3</v>
      </c>
      <c r="I16" s="45">
        <f t="shared" ca="1" si="10"/>
        <v>3</v>
      </c>
      <c r="J16" s="46">
        <f t="shared" ca="1" si="11"/>
        <v>9</v>
      </c>
      <c r="K16" s="45">
        <f t="shared" ca="1" si="12"/>
        <v>3</v>
      </c>
      <c r="L16" s="46" t="str">
        <f t="shared" ca="1" si="0"/>
        <v>Yes</v>
      </c>
      <c r="N16" s="131">
        <v>9</v>
      </c>
      <c r="O16" s="132" t="str">
        <f t="shared" ca="1" si="1"/>
        <v>ßà</v>
      </c>
      <c r="P16" s="134">
        <v>9</v>
      </c>
      <c r="Q16" s="130">
        <f t="shared" ca="1" si="2"/>
        <v>9</v>
      </c>
      <c r="R16" s="134"/>
      <c r="S16" s="134"/>
    </row>
    <row r="17" spans="1:19" ht="125.1" customHeight="1" x14ac:dyDescent="0.3">
      <c r="A17" s="124" t="s">
        <v>243</v>
      </c>
      <c r="B17" s="45" t="str">
        <f t="shared" ca="1" si="4"/>
        <v>Student Suicide</v>
      </c>
      <c r="C17" s="45" t="str">
        <f t="shared" ca="1" si="5"/>
        <v>Student Experience</v>
      </c>
      <c r="D17" s="45" t="str">
        <f t="shared" ca="1" si="6"/>
        <v>Reputation</v>
      </c>
      <c r="E17" s="55" t="str">
        <f t="shared" ca="1" si="7"/>
        <v>Risk of student suicide resulting in the death of the student which can then result in family impact/grief, community grief/impact, impact to reputation, legal, financial and operational (human resources)</v>
      </c>
      <c r="F17" s="55" t="str">
        <f t="shared" ca="1" si="8"/>
        <v>Counselling services and Health services
Aware and accepting community of mental health
Community resources</v>
      </c>
      <c r="G17" s="12"/>
      <c r="H17" s="45">
        <f t="shared" ca="1" si="9"/>
        <v>3</v>
      </c>
      <c r="I17" s="45">
        <f t="shared" ca="1" si="10"/>
        <v>3</v>
      </c>
      <c r="J17" s="46">
        <f t="shared" ca="1" si="11"/>
        <v>9</v>
      </c>
      <c r="K17" s="45">
        <f t="shared" ca="1" si="12"/>
        <v>4</v>
      </c>
      <c r="L17" s="46" t="str">
        <f t="shared" ca="1" si="0"/>
        <v>Yes</v>
      </c>
      <c r="N17" s="131">
        <v>12</v>
      </c>
      <c r="O17" s="132" t="str">
        <f t="shared" ca="1" si="1"/>
        <v>ßà</v>
      </c>
      <c r="P17" s="134">
        <v>9</v>
      </c>
      <c r="Q17" s="130">
        <f t="shared" ca="1" si="2"/>
        <v>9</v>
      </c>
      <c r="R17" s="134"/>
      <c r="S17" s="134"/>
    </row>
    <row r="18" spans="1:19" ht="125.1" customHeight="1" x14ac:dyDescent="0.3">
      <c r="A18" s="124" t="s">
        <v>830</v>
      </c>
      <c r="B18" s="45" t="str">
        <f t="shared" ca="1" si="4"/>
        <v>Master Emergency Management Plan</v>
      </c>
      <c r="C18" s="45" t="str">
        <f t="shared" ca="1" si="5"/>
        <v>Corporate Services</v>
      </c>
      <c r="D18" s="45" t="str">
        <f t="shared" ca="1" si="6"/>
        <v>Operational</v>
      </c>
      <c r="E18" s="55" t="str">
        <f t="shared" ca="1" si="7"/>
        <v>The risk that a Master Emergency Management plan does not exist for a major fire, floods, extended power failure, etc, which will in the event of a major emergency result in increased damage to the facilities and the recovery time will be extended due to the lack of a planned recovery response procedure.</v>
      </c>
      <c r="F18" s="55" t="str">
        <f t="shared" ca="1" si="8"/>
        <v xml:space="preserve">We currently have emergency procedures in place and documented for power outage, lockdowns, First Aid and Fire Response. We also have a College Closure protocol for incidents such as inclement weather.  We currently have a communication protocol within PRD Management that links to SMT. PRD has implemented Fleming Safe App as a communicate tool. </v>
      </c>
      <c r="G18" s="12"/>
      <c r="H18" s="45">
        <f t="shared" ca="1" si="9"/>
        <v>3</v>
      </c>
      <c r="I18" s="45">
        <f t="shared" ca="1" si="10"/>
        <v>3</v>
      </c>
      <c r="J18" s="46">
        <f t="shared" ca="1" si="11"/>
        <v>9</v>
      </c>
      <c r="K18" s="45">
        <f t="shared" ca="1" si="12"/>
        <v>4</v>
      </c>
      <c r="L18" s="46" t="str">
        <f t="shared" ca="1" si="0"/>
        <v>Yes</v>
      </c>
      <c r="N18" s="131">
        <v>9</v>
      </c>
      <c r="O18" s="132" t="str">
        <f t="shared" ca="1" si="1"/>
        <v>ßà</v>
      </c>
      <c r="P18" s="134">
        <v>9</v>
      </c>
      <c r="Q18" s="130">
        <f t="shared" ca="1" si="2"/>
        <v>9</v>
      </c>
      <c r="R18" s="134"/>
      <c r="S18" s="134"/>
    </row>
    <row r="19" spans="1:19" ht="125.1" customHeight="1" x14ac:dyDescent="0.3">
      <c r="A19" s="124" t="s">
        <v>399</v>
      </c>
      <c r="B19" s="45" t="str">
        <f t="shared" ca="1" si="4"/>
        <v xml:space="preserve">Response to Sexual Violence Allegations </v>
      </c>
      <c r="C19" s="45" t="str">
        <f t="shared" ca="1" si="5"/>
        <v>Student Experience</v>
      </c>
      <c r="D19" s="45" t="str">
        <f t="shared" ca="1" si="6"/>
        <v>Reputation</v>
      </c>
      <c r="E19" s="55" t="str">
        <f t="shared" ca="1" si="7"/>
        <v>Ineffective response to sexual violence reports may result in College reputational and financial risk and possible harm to community members who have been impacted by sexual violence</v>
      </c>
      <c r="F19" s="55" t="str">
        <f t="shared" ca="1" si="8"/>
        <v>Policy and procedures in line with best practise, Manager of SR&amp;R, bystander training, Student staff training, training to college employees, workshops, promotional campaigns, Sexual Violence Prevention Taskforce, strong working relationship with community partners, collaborative work within departments where the work overlaps.</v>
      </c>
      <c r="G19" s="12"/>
      <c r="H19" s="45">
        <f t="shared" ca="1" si="9"/>
        <v>3</v>
      </c>
      <c r="I19" s="45">
        <f t="shared" ca="1" si="10"/>
        <v>3</v>
      </c>
      <c r="J19" s="46">
        <f t="shared" ca="1" si="11"/>
        <v>9</v>
      </c>
      <c r="K19" s="45">
        <f t="shared" ca="1" si="12"/>
        <v>5</v>
      </c>
      <c r="L19" s="46" t="str">
        <f t="shared" ca="1" si="0"/>
        <v>Yes</v>
      </c>
      <c r="N19" s="131">
        <v>9</v>
      </c>
      <c r="O19" s="132" t="str">
        <f t="shared" ca="1" si="1"/>
        <v>ßà</v>
      </c>
      <c r="P19" s="134">
        <v>9</v>
      </c>
      <c r="Q19" s="130">
        <f t="shared" ca="1" si="2"/>
        <v>9</v>
      </c>
      <c r="R19" s="134"/>
      <c r="S19" s="134"/>
    </row>
    <row r="20" spans="1:19" ht="125.1" customHeight="1" x14ac:dyDescent="0.3">
      <c r="A20" s="124" t="s">
        <v>515</v>
      </c>
      <c r="B20" s="45" t="str">
        <f t="shared" ca="1" si="4"/>
        <v>Management of Student Mental Health Issues (students living on-campus and leased residence buildings off-campus)</v>
      </c>
      <c r="C20" s="45" t="str">
        <f t="shared" ca="1" si="5"/>
        <v>Student Experience</v>
      </c>
      <c r="D20" s="45" t="str">
        <f t="shared" ca="1" si="6"/>
        <v>Compliance</v>
      </c>
      <c r="E20" s="55" t="str">
        <f t="shared" ca="1" si="7"/>
        <v xml:space="preserve">Risk of ineffective response to managing student mental health concerns / crisis' may result in College reputational risk and legal ramifications.  Negative impact to the student experience. </v>
      </c>
      <c r="F20" s="55" t="str">
        <f t="shared" ca="1" si="8"/>
        <v xml:space="preserve">Policies and procedures, Residence Managers, Residence Life Community Development Supervisor, Student staff employees, Student staff training, training to college employees, workshops, promotional campaigns, working with external community partners </v>
      </c>
      <c r="G20" s="12"/>
      <c r="H20" s="45">
        <f t="shared" ca="1" si="9"/>
        <v>3</v>
      </c>
      <c r="I20" s="45">
        <f t="shared" ca="1" si="10"/>
        <v>3</v>
      </c>
      <c r="J20" s="46">
        <f t="shared" ca="1" si="11"/>
        <v>9</v>
      </c>
      <c r="K20" s="45">
        <f t="shared" ca="1" si="12"/>
        <v>5</v>
      </c>
      <c r="L20" s="46" t="str">
        <f t="shared" ca="1" si="0"/>
        <v>Yes</v>
      </c>
      <c r="N20" s="131">
        <v>9</v>
      </c>
      <c r="O20" s="132" t="str">
        <f t="shared" ca="1" si="1"/>
        <v>ßà</v>
      </c>
      <c r="P20" s="134">
        <v>9</v>
      </c>
      <c r="Q20" s="130">
        <f t="shared" ca="1" si="2"/>
        <v>9</v>
      </c>
      <c r="R20" s="134"/>
      <c r="S20" s="134"/>
    </row>
    <row r="21" spans="1:19" ht="125.1" customHeight="1" x14ac:dyDescent="0.3">
      <c r="A21" s="124" t="s">
        <v>1002</v>
      </c>
      <c r="B21" s="45" t="str">
        <f t="shared" ca="1" si="4"/>
        <v>Safety for students engaged in on campus activities from athletics to working in labs</v>
      </c>
      <c r="C21" s="45" t="str">
        <f t="shared" ca="1" si="5"/>
        <v>Academic Experience</v>
      </c>
      <c r="D21" s="45" t="str">
        <f t="shared" ca="1" si="6"/>
        <v>Operational</v>
      </c>
      <c r="E21" s="55" t="str">
        <f t="shared" ca="1" si="7"/>
        <v>The risk of a major accident on campus which could result in serious injuries for student or staff, litigation, and/or reputational damage.</v>
      </c>
      <c r="F21" s="55" t="str">
        <f t="shared" ca="1" si="8"/>
        <v xml:space="preserve">Students are given safety training before entering the labs-must pass modules to be admitted
Technologists have been empowered to give direction to students and remove students if not compliant- most felt only Faculty could do so
</v>
      </c>
      <c r="G21" s="12"/>
      <c r="H21" s="45">
        <f t="shared" ca="1" si="9"/>
        <v>3</v>
      </c>
      <c r="I21" s="45">
        <f t="shared" ca="1" si="10"/>
        <v>3</v>
      </c>
      <c r="J21" s="46">
        <f t="shared" ca="1" si="11"/>
        <v>9</v>
      </c>
      <c r="K21" s="45">
        <f t="shared" ca="1" si="12"/>
        <v>6</v>
      </c>
      <c r="L21" s="46" t="str">
        <f t="shared" ca="1" si="0"/>
        <v>Yes</v>
      </c>
      <c r="N21" s="131">
        <v>9</v>
      </c>
      <c r="O21" s="132" t="str">
        <f t="shared" ca="1" si="1"/>
        <v>ßà</v>
      </c>
      <c r="P21" s="134">
        <v>9</v>
      </c>
      <c r="Q21" s="130">
        <f t="shared" ca="1" si="2"/>
        <v>9</v>
      </c>
      <c r="R21" s="134"/>
      <c r="S21" s="134"/>
    </row>
    <row r="22" spans="1:19" ht="125.1" customHeight="1" x14ac:dyDescent="0.3">
      <c r="A22" s="124" t="s">
        <v>1003</v>
      </c>
      <c r="B22" s="45" t="str">
        <f t="shared" ca="1" si="4"/>
        <v>Animal Welfare</v>
      </c>
      <c r="C22" s="45" t="str">
        <f t="shared" ca="1" si="5"/>
        <v>Academic Experience</v>
      </c>
      <c r="D22" s="45" t="str">
        <f t="shared" ca="1" si="6"/>
        <v>Operational</v>
      </c>
      <c r="E22" s="55" t="str">
        <f t="shared" ca="1" si="7"/>
        <v>The risk of a major incident in the fish hatcheries which could result in substantial fish mortality events impacting learning opportunities, research and research partners, and potentially producing negative publicity for the school.</v>
      </c>
      <c r="F22" s="55" t="str">
        <f t="shared" ca="1" si="8"/>
        <v xml:space="preserve">Back-up systems/alarm systems
Appropriate staffing and on-call system
Active monitoring of animal health
Animal care committee oversight
</v>
      </c>
      <c r="G22" s="12"/>
      <c r="H22" s="45">
        <f t="shared" ca="1" si="9"/>
        <v>3</v>
      </c>
      <c r="I22" s="45">
        <f t="shared" ca="1" si="10"/>
        <v>3</v>
      </c>
      <c r="J22" s="46">
        <f t="shared" ca="1" si="11"/>
        <v>9</v>
      </c>
      <c r="K22" s="45">
        <f t="shared" ca="1" si="12"/>
        <v>6</v>
      </c>
      <c r="L22" s="46" t="str">
        <f t="shared" ca="1" si="0"/>
        <v>Yes</v>
      </c>
      <c r="N22" s="131">
        <v>9</v>
      </c>
      <c r="O22" s="132" t="str">
        <f t="shared" ca="1" si="1"/>
        <v>ßà</v>
      </c>
      <c r="P22" s="134">
        <v>9</v>
      </c>
      <c r="Q22" s="130">
        <f t="shared" ca="1" si="2"/>
        <v>9</v>
      </c>
      <c r="R22" s="134"/>
      <c r="S22" s="134"/>
    </row>
    <row r="23" spans="1:19" ht="125.1" customHeight="1" x14ac:dyDescent="0.3">
      <c r="A23" s="124" t="s">
        <v>1004</v>
      </c>
      <c r="B23" s="45" t="str">
        <f t="shared" ca="1" si="4"/>
        <v xml:space="preserve">Safety for students engaged in activities off campus potentially with the publics involvement </v>
      </c>
      <c r="C23" s="45" t="str">
        <f t="shared" ca="1" si="5"/>
        <v>Academic Experience</v>
      </c>
      <c r="D23" s="45" t="str">
        <f t="shared" ca="1" si="6"/>
        <v>Operational</v>
      </c>
      <c r="E23" s="55" t="str">
        <f t="shared" ca="1" si="7"/>
        <v>The risk of a major accident  which could result in student, staff or third parties injuries including death, litigation, and/or reputational damage.</v>
      </c>
      <c r="F23" s="55" t="str">
        <f t="shared" ca="1" si="8"/>
        <v>Safety training
Pre-trip training on tasks
Trip planning process (may not be in place)
Emergency plans</v>
      </c>
      <c r="G23" s="12"/>
      <c r="H23" s="45">
        <f t="shared" ca="1" si="9"/>
        <v>3</v>
      </c>
      <c r="I23" s="45">
        <f t="shared" ca="1" si="10"/>
        <v>3</v>
      </c>
      <c r="J23" s="46">
        <f t="shared" ca="1" si="11"/>
        <v>9</v>
      </c>
      <c r="K23" s="45">
        <f t="shared" ca="1" si="12"/>
        <v>6</v>
      </c>
      <c r="L23" s="46" t="str">
        <f t="shared" ca="1" si="0"/>
        <v>Yes</v>
      </c>
      <c r="N23" s="131">
        <v>6</v>
      </c>
      <c r="O23" s="132" t="str">
        <f t="shared" ca="1" si="1"/>
        <v>ßà</v>
      </c>
      <c r="P23" s="134">
        <v>9</v>
      </c>
      <c r="Q23" s="130">
        <f t="shared" ca="1" si="2"/>
        <v>9</v>
      </c>
      <c r="R23" s="134"/>
      <c r="S23" s="134"/>
    </row>
    <row r="24" spans="1:19" ht="125.1" customHeight="1" x14ac:dyDescent="0.3">
      <c r="A24" s="124" t="s">
        <v>1005</v>
      </c>
      <c r="B24" s="45" t="str">
        <f t="shared" ca="1" si="4"/>
        <v>Academic Planning Cycle</v>
      </c>
      <c r="C24" s="45" t="str">
        <f t="shared" ca="1" si="5"/>
        <v>Academic Experience</v>
      </c>
      <c r="D24" s="45" t="str">
        <f t="shared" ca="1" si="6"/>
        <v>Operational</v>
      </c>
      <c r="E24" s="55" t="str">
        <f t="shared" ca="1" si="7"/>
        <v>The risk of ineffective and/or lack of timely planning results in suboptimal student timetables and extensive manual changes to systems.  This causes extensive modifications and unsatisfactory  student experience</v>
      </c>
      <c r="F24" s="55" t="str">
        <f t="shared" ca="1" si="8"/>
        <v xml:space="preserve">Academic Planning Cycle, CA, enrollment, system limitations,  bolt ons,  </v>
      </c>
      <c r="G24" s="12"/>
      <c r="H24" s="45">
        <f t="shared" ca="1" si="9"/>
        <v>3</v>
      </c>
      <c r="I24" s="45">
        <f t="shared" ca="1" si="10"/>
        <v>3</v>
      </c>
      <c r="J24" s="46">
        <f t="shared" ca="1" si="11"/>
        <v>9</v>
      </c>
      <c r="K24" s="45">
        <f t="shared" ca="1" si="12"/>
        <v>6</v>
      </c>
      <c r="L24" s="46" t="str">
        <f t="shared" ca="1" si="0"/>
        <v>Yes</v>
      </c>
      <c r="N24" s="131">
        <v>8</v>
      </c>
      <c r="O24" s="132" t="str">
        <f t="shared" ca="1" si="1"/>
        <v>ßà</v>
      </c>
      <c r="P24" s="134">
        <v>9</v>
      </c>
      <c r="Q24" s="130">
        <f t="shared" ca="1" si="2"/>
        <v>9</v>
      </c>
      <c r="R24" s="134"/>
      <c r="S24" s="134"/>
    </row>
    <row r="25" spans="1:19" ht="125.1" customHeight="1" x14ac:dyDescent="0.3">
      <c r="A25" s="124" t="s">
        <v>146</v>
      </c>
      <c r="B25" s="45" t="str">
        <f t="shared" ca="1" si="4"/>
        <v>Brand Management</v>
      </c>
      <c r="C25" s="45" t="str">
        <f t="shared" ca="1" si="5"/>
        <v>Marketing and Advancement</v>
      </c>
      <c r="D25" s="45" t="str">
        <f t="shared" ca="1" si="6"/>
        <v>Strategic</v>
      </c>
      <c r="E25" s="55" t="str">
        <f t="shared" ca="1" si="7"/>
        <v>Poor or controversial advertising or communications efforts could negatively impact enrolment and college reputation. Programs could be suspended due to negative impacts.</v>
      </c>
      <c r="F25" s="55" t="str">
        <f t="shared" ca="1" si="8"/>
        <v>Key messages, controls on tone, voice, imagery, test creative with students, Presidential approval on media releases and major campaigns</v>
      </c>
      <c r="G25" s="12"/>
      <c r="H25" s="45">
        <f t="shared" ca="1" si="9"/>
        <v>3</v>
      </c>
      <c r="I25" s="45">
        <f t="shared" ca="1" si="10"/>
        <v>3</v>
      </c>
      <c r="J25" s="46">
        <f t="shared" ca="1" si="11"/>
        <v>9</v>
      </c>
      <c r="K25" s="45">
        <f t="shared" ca="1" si="12"/>
        <v>6</v>
      </c>
      <c r="L25" s="46" t="str">
        <f t="shared" ca="1" si="0"/>
        <v>Yes</v>
      </c>
      <c r="N25" s="131">
        <v>9</v>
      </c>
      <c r="O25" s="132" t="str">
        <f t="shared" ca="1" si="1"/>
        <v>ßà</v>
      </c>
      <c r="P25" s="134">
        <v>9</v>
      </c>
      <c r="Q25" s="130">
        <f t="shared" ca="1" si="2"/>
        <v>9</v>
      </c>
      <c r="R25" s="134"/>
      <c r="S25" s="134"/>
    </row>
    <row r="26" spans="1:19" ht="125.1" customHeight="1" x14ac:dyDescent="0.3">
      <c r="A26" s="124" t="s">
        <v>267</v>
      </c>
      <c r="B26" s="45" t="str">
        <f t="shared" ca="1" si="4"/>
        <v>Placements</v>
      </c>
      <c r="C26" s="45" t="str">
        <f t="shared" ca="1" si="5"/>
        <v>Academic Experience</v>
      </c>
      <c r="D26" s="45" t="str">
        <f t="shared" ca="1" si="6"/>
        <v>Reputation</v>
      </c>
      <c r="E26" s="55" t="str">
        <f t="shared" ca="1" si="7"/>
        <v xml:space="preserve">A risk that we can not obtain enough placement sites for students to accomplish the experiential portion of their program of study results in lower enrolment capacity and reduced quality of student experience; </v>
      </c>
      <c r="F26" s="55" t="str">
        <f t="shared" ca="1" si="8"/>
        <v>Manage our placement processes as efficiently and effectively as possible; Manage all non-academic requirements smoothly; strategically cultivate more partnerships and find more sites in other regions;</v>
      </c>
      <c r="G26" s="12"/>
      <c r="H26" s="45">
        <f t="shared" ca="1" si="9"/>
        <v>3</v>
      </c>
      <c r="I26" s="45">
        <f t="shared" ca="1" si="10"/>
        <v>3</v>
      </c>
      <c r="J26" s="46">
        <f t="shared" ca="1" si="11"/>
        <v>9</v>
      </c>
      <c r="K26" s="45">
        <f t="shared" ca="1" si="12"/>
        <v>8</v>
      </c>
      <c r="L26" s="46" t="str">
        <f t="shared" ca="1" si="0"/>
        <v>Yes</v>
      </c>
      <c r="N26" s="131">
        <v>9</v>
      </c>
      <c r="O26" s="132" t="str">
        <f t="shared" ca="1" si="1"/>
        <v>ßà</v>
      </c>
      <c r="P26" s="134">
        <v>9</v>
      </c>
      <c r="Q26" s="130">
        <f t="shared" ca="1" si="2"/>
        <v>9</v>
      </c>
      <c r="R26" s="134"/>
      <c r="S26" s="134"/>
    </row>
    <row r="27" spans="1:19" ht="125.1" customHeight="1" x14ac:dyDescent="0.3">
      <c r="A27" s="124" t="s">
        <v>714</v>
      </c>
      <c r="B27" s="45" t="str">
        <f t="shared" ca="1" si="4"/>
        <v>International Vendor Procurement and Payments</v>
      </c>
      <c r="C27" s="45" t="str">
        <f t="shared" ca="1" si="5"/>
        <v>Corporate Services</v>
      </c>
      <c r="D27" s="45" t="str">
        <f t="shared" ca="1" si="6"/>
        <v>Financial</v>
      </c>
      <c r="E27" s="55" t="str">
        <f t="shared" ca="1" si="7"/>
        <v>The international payments for services not received is a risk as documentation is more difficult to obtain and not always available to support the payments.</v>
      </c>
      <c r="F27" s="55" t="str">
        <f t="shared" ca="1" si="8"/>
        <v xml:space="preserve">- the Executive Director, International approves that the service or good was received and the VP Academic approves Centennial payments without the normal documentation
-  the wires always include the name on the invoice and if it does not match at the bank IT is rejected
-  the auditors review some International transactions annually to provide additional assurance
- Finance looks for reasonable evidence that the company is valid and verifies salaries of recruiters through Centennial employment agreements </v>
      </c>
      <c r="G27" s="12"/>
      <c r="H27" s="45">
        <f t="shared" ca="1" si="9"/>
        <v>3</v>
      </c>
      <c r="I27" s="45">
        <f t="shared" ca="1" si="10"/>
        <v>3</v>
      </c>
      <c r="J27" s="46">
        <f t="shared" ca="1" si="11"/>
        <v>9</v>
      </c>
      <c r="K27" s="45">
        <f t="shared" ca="1" si="12"/>
        <v>8</v>
      </c>
      <c r="L27" s="46" t="str">
        <f t="shared" ca="1" si="0"/>
        <v>Yes</v>
      </c>
      <c r="N27" s="131">
        <v>9</v>
      </c>
      <c r="O27" s="132" t="str">
        <f t="shared" ca="1" si="1"/>
        <v>ßà</v>
      </c>
      <c r="P27" s="134">
        <v>9</v>
      </c>
      <c r="Q27" s="130">
        <f t="shared" ca="1" si="2"/>
        <v>9</v>
      </c>
      <c r="R27" s="134"/>
      <c r="S27" s="134"/>
    </row>
    <row r="28" spans="1:19" ht="125.1" customHeight="1" x14ac:dyDescent="0.3">
      <c r="A28" s="124" t="s">
        <v>356</v>
      </c>
      <c r="B28" s="45" t="str">
        <f t="shared" ca="1" si="4"/>
        <v>Human Rights  of College Employees</v>
      </c>
      <c r="C28" s="45" t="str">
        <f t="shared" ca="1" si="5"/>
        <v>Human Resources</v>
      </c>
      <c r="D28" s="45" t="str">
        <f t="shared" ca="1" si="6"/>
        <v>Human Resources</v>
      </c>
      <c r="E28" s="55" t="str">
        <f t="shared" ca="1" si="7"/>
        <v xml:space="preserve">The risk of ineffective H&amp;D management could result in reputational damage, unhealthy culture and loss of enrollment or top talent. </v>
      </c>
      <c r="F28" s="55" t="str">
        <f t="shared" ca="1" si="8"/>
        <v>Regular assessment of policy and procedure, updates, and training to ensure compliance with existing legislation.  Internal and external investigators are available.  Dedicated resource recently assigned to this portfolio in 2019.</v>
      </c>
      <c r="G28" s="12"/>
      <c r="H28" s="45">
        <f t="shared" ca="1" si="9"/>
        <v>3</v>
      </c>
      <c r="I28" s="45">
        <f t="shared" ca="1" si="10"/>
        <v>3</v>
      </c>
      <c r="J28" s="46">
        <f t="shared" ca="1" si="11"/>
        <v>9</v>
      </c>
      <c r="K28" s="45">
        <f t="shared" ca="1" si="12"/>
        <v>8</v>
      </c>
      <c r="L28" s="46" t="str">
        <f t="shared" ca="1" si="0"/>
        <v>Yes</v>
      </c>
      <c r="N28" s="131">
        <v>9</v>
      </c>
      <c r="O28" s="132" t="str">
        <f t="shared" ca="1" si="1"/>
        <v>ßà</v>
      </c>
      <c r="P28" s="134">
        <v>9</v>
      </c>
      <c r="Q28" s="130">
        <f t="shared" ca="1" si="2"/>
        <v>9</v>
      </c>
      <c r="R28" s="134"/>
      <c r="S28" s="134"/>
    </row>
    <row r="29" spans="1:19" ht="125.1" customHeight="1" x14ac:dyDescent="0.3">
      <c r="A29" s="124" t="s">
        <v>676</v>
      </c>
      <c r="B29" s="45" t="str">
        <f t="shared" ca="1" si="4"/>
        <v xml:space="preserve">Capital Project  Scope Creep </v>
      </c>
      <c r="C29" s="45" t="str">
        <f t="shared" ca="1" si="5"/>
        <v>Corporate Services</v>
      </c>
      <c r="D29" s="45" t="str">
        <f t="shared" ca="1" si="6"/>
        <v>Financial</v>
      </c>
      <c r="E29" s="55" t="str">
        <f t="shared" ca="1" si="7"/>
        <v xml:space="preserve">The risk that capital projects have the tendency to creep beyond the original intent of the project concept,  which will result in the project success being diluted which causes negative financial impact and in many cases poorer quality results. </v>
      </c>
      <c r="F29" s="55" t="str">
        <f t="shared" ca="1" si="8"/>
        <v xml:space="preserve">Strong Project Management processes - eg:  use of Project Charter that is created by Project Team, signed off by Project Sponsors and regular reporting/tracking of project progress, scope and budget </v>
      </c>
      <c r="G29" s="12"/>
      <c r="H29" s="45">
        <f t="shared" ca="1" si="9"/>
        <v>3</v>
      </c>
      <c r="I29" s="45">
        <f t="shared" ca="1" si="10"/>
        <v>3</v>
      </c>
      <c r="J29" s="46">
        <f t="shared" ca="1" si="11"/>
        <v>9</v>
      </c>
      <c r="K29" s="45">
        <f t="shared" ca="1" si="12"/>
        <v>9</v>
      </c>
      <c r="L29" s="46" t="str">
        <f t="shared" ca="1" si="0"/>
        <v>No</v>
      </c>
      <c r="N29" s="131">
        <v>9</v>
      </c>
      <c r="O29" s="132" t="str">
        <f t="shared" ca="1" si="1"/>
        <v>ßà</v>
      </c>
      <c r="P29" s="134">
        <v>9</v>
      </c>
      <c r="Q29" s="130">
        <f t="shared" ca="1" si="2"/>
        <v>9</v>
      </c>
      <c r="R29" s="134"/>
      <c r="S29" s="134"/>
    </row>
    <row r="30" spans="1:19" ht="125.1" customHeight="1" x14ac:dyDescent="0.3">
      <c r="A30" s="124" t="s">
        <v>572</v>
      </c>
      <c r="B30" s="45" t="str">
        <f t="shared" ca="1" si="4"/>
        <v>System Integrity</v>
      </c>
      <c r="C30" s="45" t="str">
        <f t="shared" ca="1" si="5"/>
        <v>Information Technology</v>
      </c>
      <c r="D30" s="45" t="str">
        <f t="shared" ca="1" si="6"/>
        <v>Operational</v>
      </c>
      <c r="E30" s="55" t="str">
        <f t="shared" ca="1" si="7"/>
        <v>The risk of compromised or corrupt data in administrative systems can lead to interruptions in business operations.</v>
      </c>
      <c r="F30" s="55" t="str">
        <f t="shared" ca="1" si="8"/>
        <v>train staff
establish change control processes
provide framework for development, test, and production environments to remain isolated
develop and use test scripts that validate data inputs and code changes
maintain version control to provide audit and tracking of changes to production code
schedule periodic reviews and audits of process and tools.</v>
      </c>
      <c r="G30" s="12"/>
      <c r="H30" s="45">
        <f t="shared" ca="1" si="9"/>
        <v>3</v>
      </c>
      <c r="I30" s="45">
        <f t="shared" ca="1" si="10"/>
        <v>3</v>
      </c>
      <c r="J30" s="46">
        <f t="shared" ca="1" si="11"/>
        <v>9</v>
      </c>
      <c r="K30" s="45">
        <f t="shared" ca="1" si="12"/>
        <v>9</v>
      </c>
      <c r="L30" s="46" t="str">
        <f t="shared" ca="1" si="0"/>
        <v>No</v>
      </c>
      <c r="N30" s="131">
        <v>9</v>
      </c>
      <c r="O30" s="132" t="str">
        <f t="shared" ca="1" si="1"/>
        <v>ßà</v>
      </c>
      <c r="P30" s="134">
        <v>9</v>
      </c>
      <c r="Q30" s="130">
        <f t="shared" ca="1" si="2"/>
        <v>9</v>
      </c>
      <c r="R30" s="134"/>
      <c r="S30" s="134"/>
    </row>
    <row r="31" spans="1:19" ht="125.1" customHeight="1" x14ac:dyDescent="0.3">
      <c r="A31" s="124" t="s">
        <v>1006</v>
      </c>
      <c r="B31" s="45" t="str">
        <f t="shared" ca="1" si="4"/>
        <v>Quality Assurance</v>
      </c>
      <c r="C31" s="45" t="str">
        <f t="shared" ca="1" si="5"/>
        <v>Academic Experience</v>
      </c>
      <c r="D31" s="45" t="str">
        <f t="shared" ca="1" si="6"/>
        <v>Strategic</v>
      </c>
      <c r="E31" s="55" t="str">
        <f t="shared" ca="1" si="7"/>
        <v>The risk of a College  not being able to implement OCQAS recommendations and affirmations plan by summary report due date will significantly impact College reputation.</v>
      </c>
      <c r="F31" s="55" t="str">
        <f t="shared" ca="1" si="8"/>
        <v>MCU Program/Vocational outcomes and criteria / PAC / QA manager / Dean over-sight / faculty expertise (even though it may be dated) / faculty facilitators / course evaluations / KPIs / provincial meetings / Program standards</v>
      </c>
      <c r="G31" s="12"/>
      <c r="H31" s="45">
        <f t="shared" ca="1" si="9"/>
        <v>2</v>
      </c>
      <c r="I31" s="45">
        <f t="shared" ca="1" si="10"/>
        <v>4</v>
      </c>
      <c r="J31" s="46">
        <f t="shared" ca="1" si="11"/>
        <v>8</v>
      </c>
      <c r="K31" s="45">
        <f t="shared" ca="1" si="12"/>
        <v>2</v>
      </c>
      <c r="L31" s="46" t="str">
        <f t="shared" ca="1" si="0"/>
        <v>Yes</v>
      </c>
      <c r="N31" s="131">
        <v>9</v>
      </c>
      <c r="O31" s="132" t="str">
        <f t="shared" ca="1" si="1"/>
        <v>â</v>
      </c>
      <c r="P31" s="134">
        <v>9</v>
      </c>
      <c r="Q31" s="130">
        <f t="shared" ca="1" si="2"/>
        <v>8</v>
      </c>
      <c r="R31" s="134"/>
      <c r="S31" s="134"/>
    </row>
    <row r="32" spans="1:19" ht="125.1" customHeight="1" x14ac:dyDescent="0.3">
      <c r="A32" s="124" t="s">
        <v>1007</v>
      </c>
      <c r="B32" s="45" t="str">
        <f t="shared" ca="1" si="4"/>
        <v>Contract Compliance and Supplier Management</v>
      </c>
      <c r="C32" s="45" t="str">
        <f t="shared" ca="1" si="5"/>
        <v>Corporate Services</v>
      </c>
      <c r="D32" s="45" t="str">
        <f t="shared" ca="1" si="6"/>
        <v>Operational</v>
      </c>
      <c r="E32" s="55" t="str">
        <f t="shared" ca="1" si="7"/>
        <v>The risk that little or no formal management of contract compliance exists may result in performance issues being addressed on an ad hoc basis (when Procurement is notified) or not at all.  This may result in overcharges, change orders, add ons. Supplier under-performance can be common without oversight and can result in additional cost to the College and can lead to sub standard results.</v>
      </c>
      <c r="F32" s="55" t="str">
        <f t="shared" ca="1" si="8"/>
        <v>1. Try to monitor the top X dollar value or number of contracts with existing Procurement resources where possible  2. Deal with supplier issues reactively in Procurement as they arise and document the corrective action in the cases when Procurement is advised  by decentral clients 3. Ensure deliverables and performance schedules are documented in the contract when possible 4. Monitor and manage the decentral contracts decentral by the local client department resources</v>
      </c>
      <c r="G32" s="12"/>
      <c r="H32" s="45">
        <f t="shared" ca="1" si="9"/>
        <v>4</v>
      </c>
      <c r="I32" s="45">
        <f t="shared" ca="1" si="10"/>
        <v>2</v>
      </c>
      <c r="J32" s="46">
        <f t="shared" ca="1" si="11"/>
        <v>8</v>
      </c>
      <c r="K32" s="45">
        <f t="shared" ca="1" si="12"/>
        <v>4</v>
      </c>
      <c r="L32" s="46" t="str">
        <f t="shared" ca="1" si="0"/>
        <v>Yes</v>
      </c>
      <c r="N32" s="131">
        <v>8</v>
      </c>
      <c r="O32" s="132" t="str">
        <f t="shared" ca="1" si="1"/>
        <v>ßà</v>
      </c>
      <c r="P32" s="134">
        <v>8</v>
      </c>
      <c r="Q32" s="130">
        <f t="shared" ca="1" si="2"/>
        <v>8</v>
      </c>
      <c r="R32" s="134"/>
      <c r="S32" s="134"/>
    </row>
    <row r="33" spans="1:19" ht="125.1" customHeight="1" x14ac:dyDescent="0.3">
      <c r="A33" s="124" t="s">
        <v>373</v>
      </c>
      <c r="B33" s="45" t="str">
        <f t="shared" ca="1" si="4"/>
        <v>Attracting, hiring, developing and retaining top talent.</v>
      </c>
      <c r="C33" s="45" t="str">
        <f t="shared" ca="1" si="5"/>
        <v>Human Resources</v>
      </c>
      <c r="D33" s="45" t="str">
        <f t="shared" ca="1" si="6"/>
        <v>Human Resources</v>
      </c>
      <c r="E33" s="55" t="str">
        <f t="shared" ca="1" si="7"/>
        <v xml:space="preserve">The risk that we are unable to source and retain quality staff will weaken our ability to adapt and respond quickly to opportunities and limit capacity for projects to drive operational efficiencies and maintain financial sustainability as well as support a quality education for our students and a positive employment experience for all staff.  </v>
      </c>
      <c r="F33" s="55" t="str">
        <f t="shared" ca="1" si="8"/>
        <v xml:space="preserve">Additional training/professional development.  Benchmarking other organizations and continuing to investigate opportunities and identify and integrate best practices in recruitment.  Temporary Recruiter role hired.  </v>
      </c>
      <c r="G33" s="12"/>
      <c r="H33" s="45">
        <f t="shared" ca="1" si="9"/>
        <v>4</v>
      </c>
      <c r="I33" s="45">
        <f t="shared" ca="1" si="10"/>
        <v>2</v>
      </c>
      <c r="J33" s="46">
        <f t="shared" ca="1" si="11"/>
        <v>8</v>
      </c>
      <c r="K33" s="45">
        <f t="shared" ca="1" si="12"/>
        <v>7</v>
      </c>
      <c r="L33" s="46" t="str">
        <f t="shared" ca="1" si="0"/>
        <v>Yes</v>
      </c>
      <c r="N33" s="131">
        <v>8</v>
      </c>
      <c r="O33" s="132" t="str">
        <f t="shared" ca="1" si="1"/>
        <v>ßà</v>
      </c>
      <c r="P33" s="134">
        <v>8</v>
      </c>
      <c r="Q33" s="130">
        <f t="shared" ca="1" si="2"/>
        <v>8</v>
      </c>
      <c r="R33" s="134"/>
      <c r="S33" s="134"/>
    </row>
    <row r="34" spans="1:19" ht="125.1" customHeight="1" x14ac:dyDescent="0.3">
      <c r="A34" s="124" t="s">
        <v>1008</v>
      </c>
      <c r="B34" s="45" t="str">
        <f t="shared" ca="1" si="4"/>
        <v xml:space="preserve">Copyright/intellectual property </v>
      </c>
      <c r="C34" s="45" t="str">
        <f t="shared" ca="1" si="5"/>
        <v>Student Experience</v>
      </c>
      <c r="D34" s="45" t="str">
        <f t="shared" ca="1" si="6"/>
        <v>Financial</v>
      </c>
      <c r="E34" s="55" t="str">
        <f t="shared" ca="1" si="7"/>
        <v>The risk of the College having to pay a retroactive tariff payment and ongoing licensing fees may lead to an unbudgeted expense to be paid in-year and on an ongoing basis.</v>
      </c>
      <c r="F34" s="55" t="str">
        <f t="shared" ca="1" si="8"/>
        <v>Regular monitoring of activity of Copyright Board and York University/Access Copyright lawsuit
Regular reporting to College Finance department indicating likelihood and amount of financial risk
Ongoing communication with College employees about potential impact of any changes to the Fair Dealing Policy or the entering into a licensing agreement</v>
      </c>
      <c r="G34" s="12"/>
      <c r="H34" s="45">
        <f t="shared" ca="1" si="9"/>
        <v>4</v>
      </c>
      <c r="I34" s="45">
        <f t="shared" ca="1" si="10"/>
        <v>2</v>
      </c>
      <c r="J34" s="46">
        <f t="shared" ca="1" si="11"/>
        <v>8</v>
      </c>
      <c r="K34" s="45">
        <f t="shared" ca="1" si="12"/>
        <v>8</v>
      </c>
      <c r="L34" s="46" t="str">
        <f t="shared" ca="1" si="0"/>
        <v>No</v>
      </c>
      <c r="N34" s="131">
        <v>8</v>
      </c>
      <c r="O34" s="132" t="str">
        <f t="shared" ca="1" si="1"/>
        <v>ßà</v>
      </c>
      <c r="P34" s="134">
        <v>8</v>
      </c>
      <c r="Q34" s="130">
        <f t="shared" ca="1" si="2"/>
        <v>8</v>
      </c>
      <c r="R34" s="134"/>
      <c r="S34" s="134"/>
    </row>
    <row r="35" spans="1:19" ht="125.1" customHeight="1" x14ac:dyDescent="0.3">
      <c r="A35" s="124" t="s">
        <v>424</v>
      </c>
      <c r="B35" s="45" t="str">
        <f t="shared" ca="1" si="4"/>
        <v>Academic labour relations</v>
      </c>
      <c r="C35" s="45" t="str">
        <f t="shared" ca="1" si="5"/>
        <v>Human Resources</v>
      </c>
      <c r="D35" s="45" t="str">
        <f t="shared" ca="1" si="6"/>
        <v>Human Resources</v>
      </c>
      <c r="E35" s="55" t="str">
        <f t="shared" ca="1" si="7"/>
        <v>The risk of a changing relationship  between academic Union and management which could result in differing perspectives of the Collective Agreement, loss of opportunity for local solutions, increased number of grievances/arbitrations, loss of trust, and decreased faculty engagement.</v>
      </c>
      <c r="F35" s="55" t="str">
        <f t="shared" ca="1" si="8"/>
        <v>•  Regular meeting with Union reps
•  Monthly labour relations updates for Academic Leadership
•  Joint training (Union/management) on the CA
•  Seek legal counsel where needed</v>
      </c>
      <c r="G35" s="12"/>
      <c r="H35" s="45">
        <f t="shared" ca="1" si="9"/>
        <v>4</v>
      </c>
      <c r="I35" s="45">
        <f t="shared" ca="1" si="10"/>
        <v>2</v>
      </c>
      <c r="J35" s="46">
        <f t="shared" ca="1" si="11"/>
        <v>8</v>
      </c>
      <c r="K35" s="45">
        <f t="shared" ca="1" si="12"/>
        <v>9</v>
      </c>
      <c r="L35" s="46" t="str">
        <f t="shared" ca="1" si="0"/>
        <v>No</v>
      </c>
      <c r="N35" s="131">
        <v>8</v>
      </c>
      <c r="O35" s="132" t="str">
        <f t="shared" ca="1" si="1"/>
        <v>ßà</v>
      </c>
      <c r="P35" s="134">
        <v>8</v>
      </c>
      <c r="Q35" s="130">
        <f t="shared" ca="1" si="2"/>
        <v>8</v>
      </c>
      <c r="R35" s="134"/>
      <c r="S35" s="134"/>
    </row>
    <row r="36" spans="1:19" ht="125.1" customHeight="1" x14ac:dyDescent="0.3">
      <c r="A36" s="124" t="s">
        <v>656</v>
      </c>
      <c r="B36" s="45" t="str">
        <f t="shared" ca="1" si="4"/>
        <v>Marketing Risk</v>
      </c>
      <c r="C36" s="45" t="str">
        <f t="shared" ca="1" si="5"/>
        <v>Economic Development and Enrolment</v>
      </c>
      <c r="D36" s="45" t="str">
        <f t="shared" ca="1" si="6"/>
        <v>Financial</v>
      </c>
      <c r="E36" s="55" t="str">
        <f t="shared" ca="1" si="7"/>
        <v xml:space="preserve">The risk of marketing and recruitment efforts not producing desired results which could result in declining domestic enrolment. </v>
      </c>
      <c r="F36" s="55" t="str">
        <f t="shared" ca="1" si="8"/>
        <v>Monitoring application and conversion rates by program</v>
      </c>
      <c r="G36" s="12"/>
      <c r="H36" s="45">
        <f t="shared" ca="1" si="9"/>
        <v>2</v>
      </c>
      <c r="I36" s="45">
        <f t="shared" ca="1" si="10"/>
        <v>4</v>
      </c>
      <c r="J36" s="46">
        <f t="shared" ca="1" si="11"/>
        <v>8</v>
      </c>
      <c r="K36" s="45">
        <f t="shared" ca="1" si="12"/>
        <v>10</v>
      </c>
      <c r="L36" s="46" t="str">
        <f t="shared" ref="L36:L54" ca="1" si="13">IF(K36="","",IF(K36=J36,"No",IF(K36&lt;J36,"Yes",IF(K36&gt;J36,"No"))))</f>
        <v>No</v>
      </c>
      <c r="N36" s="131">
        <v>8</v>
      </c>
      <c r="O36" s="132" t="str">
        <f t="shared" ca="1" si="1"/>
        <v>ßà</v>
      </c>
      <c r="P36" s="134">
        <v>8</v>
      </c>
      <c r="Q36" s="130">
        <f t="shared" ca="1" si="2"/>
        <v>8</v>
      </c>
      <c r="R36" s="134"/>
      <c r="S36" s="134"/>
    </row>
    <row r="37" spans="1:19" ht="125.1" customHeight="1" x14ac:dyDescent="0.3">
      <c r="A37" s="124" t="s">
        <v>1013</v>
      </c>
      <c r="B37" s="45" t="str">
        <f t="shared" ca="1" si="4"/>
        <v>Discontinuing KPI Student Satisfaction and Engagement Surveys</v>
      </c>
      <c r="C37" s="45" t="str">
        <f ca="1">IF($A37="","",INDIRECT($A37&amp;"!B3"))</f>
        <v>Strategic Planning</v>
      </c>
      <c r="D37" s="45" t="str">
        <f t="shared" ca="1" si="6"/>
        <v>Strategic</v>
      </c>
      <c r="E37" s="55" t="str">
        <f t="shared" ca="1" si="7"/>
        <v>A risk of discontinuing the KPI Student Satisfaction Survey could result in not understanding student satisfaction with Fleming College and would not provided important comparison data of other colleges (and their programs) used for: various quality and service improvement plans; accreditation requirements;  curriculum review; Program Efficacy Review; and new program development purposes (among others).</v>
      </c>
      <c r="F37" s="55" t="str">
        <f t="shared" ca="1" si="8"/>
        <v>Colleges Ontario (led by David Corcoran) continue to dialogue with the government regarding its intentions and to express the College's requirements for the KPI Student Satisfaction survey program.  
CCI has proposed Colleges collectively continue with survey for Winter 2019.  Cost to Fleming is $7-10K.</v>
      </c>
      <c r="G37" s="12"/>
      <c r="H37" s="45">
        <f t="shared" ca="1" si="9"/>
        <v>4</v>
      </c>
      <c r="I37" s="45">
        <f t="shared" ca="1" si="10"/>
        <v>2</v>
      </c>
      <c r="J37" s="46">
        <f t="shared" ca="1" si="11"/>
        <v>8</v>
      </c>
      <c r="K37" s="45">
        <f ca="1">IF($A37="","",INDIRECT($A37&amp;"!B29"))</f>
        <v>10</v>
      </c>
      <c r="L37" s="46" t="str">
        <f t="shared" ca="1" si="13"/>
        <v>No</v>
      </c>
      <c r="N37" s="131">
        <v>8</v>
      </c>
      <c r="O37" s="132" t="str">
        <f t="shared" ca="1" si="1"/>
        <v>ßà</v>
      </c>
      <c r="P37" s="134">
        <v>8</v>
      </c>
      <c r="Q37" s="130">
        <f t="shared" ca="1" si="2"/>
        <v>8</v>
      </c>
      <c r="R37" s="134"/>
      <c r="S37" s="134"/>
    </row>
    <row r="38" spans="1:19" ht="125.1" customHeight="1" x14ac:dyDescent="0.3">
      <c r="A38" s="124" t="s">
        <v>995</v>
      </c>
      <c r="B38" s="45" t="str">
        <f t="shared" ca="1" si="4"/>
        <v>New Product Development</v>
      </c>
      <c r="C38" s="45" t="str">
        <f t="shared" ca="1" si="5"/>
        <v>Academic Experience</v>
      </c>
      <c r="D38" s="45" t="str">
        <f t="shared" ca="1" si="6"/>
        <v>Strategic</v>
      </c>
      <c r="E38" s="55" t="str">
        <f t="shared" ca="1" si="7"/>
        <v>The risk of a lack of new programs are developed to meet market demand and attract students will result in a decline in enrolment, negative financial impact, and  lack of industry/community support.</v>
      </c>
      <c r="F38" s="55" t="str">
        <f t="shared" ca="1" si="8"/>
        <v>New Program Development office / College level plans (SMA, enrollment, strategic, business plans) / Program Advisory Committees / quality assurance division /MCU / CVS / BOG /SMT /  Marketing deadlines / SEM</v>
      </c>
      <c r="G38" s="12"/>
      <c r="H38" s="45">
        <f t="shared" ca="1" si="9"/>
        <v>2</v>
      </c>
      <c r="I38" s="45">
        <f t="shared" ca="1" si="10"/>
        <v>3</v>
      </c>
      <c r="J38" s="46">
        <f t="shared" ca="1" si="11"/>
        <v>6</v>
      </c>
      <c r="K38" s="45">
        <f ca="1">IF($A38="","",INDIRECT($A38&amp;"!B29"))</f>
        <v>6</v>
      </c>
      <c r="L38" s="46" t="str">
        <f t="shared" ca="1" si="13"/>
        <v>No</v>
      </c>
      <c r="N38" s="131">
        <v>8</v>
      </c>
      <c r="O38" s="132" t="str">
        <f t="shared" ca="1" si="1"/>
        <v>ßà</v>
      </c>
      <c r="P38" s="134">
        <v>6</v>
      </c>
      <c r="Q38" s="130">
        <f t="shared" ca="1" si="2"/>
        <v>6</v>
      </c>
      <c r="R38" s="134"/>
      <c r="S38" s="134"/>
    </row>
    <row r="39" spans="1:19" ht="125.1" customHeight="1" x14ac:dyDescent="0.3">
      <c r="A39" s="124" t="s">
        <v>1009</v>
      </c>
      <c r="B39" s="45" t="str">
        <f t="shared" ca="1" si="4"/>
        <v>Student Satisfaction: extreme complaint/conflict…</v>
      </c>
      <c r="C39" s="45" t="str">
        <f t="shared" ca="1" si="5"/>
        <v>Academic Experience</v>
      </c>
      <c r="D39" s="45" t="str">
        <f t="shared" ca="1" si="6"/>
        <v>Reputation</v>
      </c>
      <c r="E39" s="55" t="str">
        <f t="shared" ca="1" si="7"/>
        <v>The risk of extremely dissatisfied students will result in negative impacts to the College's reputation and financial position.</v>
      </c>
      <c r="F39" s="55" t="str">
        <f t="shared" ca="1" si="8"/>
        <v xml:space="preserve"> College level plans (SMA, enrollment, academic plan / business plans) / Program Advisory Committees / quality assurance audit / course evaluations /  program review and annual curriculum renewal / KPI surveys / annual capital allocations / faculty program team meetings / Student Admin Councils / Student Services business plan / </v>
      </c>
      <c r="G39" s="12"/>
      <c r="H39" s="45">
        <f t="shared" ca="1" si="9"/>
        <v>2</v>
      </c>
      <c r="I39" s="45">
        <f t="shared" ca="1" si="10"/>
        <v>3</v>
      </c>
      <c r="J39" s="46">
        <f t="shared" ca="1" si="11"/>
        <v>6</v>
      </c>
      <c r="K39" s="45">
        <f ca="1">IF($A39="","",INDIRECT($A39&amp;"!B29"))</f>
        <v>6</v>
      </c>
      <c r="L39" s="46" t="str">
        <f t="shared" ca="1" si="13"/>
        <v>No</v>
      </c>
      <c r="N39" s="131">
        <v>6</v>
      </c>
      <c r="O39" s="132" t="str">
        <f t="shared" ca="1" si="1"/>
        <v>ßà</v>
      </c>
      <c r="P39" s="134">
        <v>6</v>
      </c>
      <c r="Q39" s="130">
        <f t="shared" ca="1" si="2"/>
        <v>6</v>
      </c>
      <c r="R39" s="134"/>
      <c r="S39" s="134"/>
    </row>
    <row r="40" spans="1:19" ht="125.1" customHeight="1" x14ac:dyDescent="0.3">
      <c r="A40" s="124" t="s">
        <v>195</v>
      </c>
      <c r="B40" s="45" t="str">
        <f t="shared" ca="1" si="4"/>
        <v>Sustainability Climate Action Plan</v>
      </c>
      <c r="C40" s="45" t="str">
        <f t="shared" ca="1" si="5"/>
        <v>Academic Experience</v>
      </c>
      <c r="D40" s="45" t="str">
        <f t="shared" ca="1" si="6"/>
        <v>Strategic</v>
      </c>
      <c r="E40" s="55" t="str">
        <f t="shared" ca="1" si="7"/>
        <v>The risk of falling behind competitor colleges in terms of sustainability and climate action plans, which would result in loss of reputation in the area of sustainability. There is also increasing emphasis on this level of planning and target setting with our local municipal and NGO partners, where Fleming and Trent are being looked to  take a leadership role.</v>
      </c>
      <c r="F40" s="55" t="str">
        <f t="shared" ca="1" si="8"/>
        <v>Continue to monitor provincial and federal developments. Align current plan with strategic plan. Complete a 2019 STARS (Sustainability Tracking Assessment Rating System)  benchmarking report to maintain a minimum of a Silver rating and the points achieved in 2016 (57 points)</v>
      </c>
      <c r="G40" s="12"/>
      <c r="H40" s="45">
        <f t="shared" ca="1" si="9"/>
        <v>3</v>
      </c>
      <c r="I40" s="45">
        <f t="shared" ca="1" si="10"/>
        <v>2</v>
      </c>
      <c r="J40" s="46">
        <f t="shared" ca="1" si="11"/>
        <v>6</v>
      </c>
      <c r="K40" s="45">
        <f ca="1">IF($A40="","",INDIRECT($A40&amp;"!B29"))</f>
        <v>6</v>
      </c>
      <c r="L40" s="46" t="str">
        <f t="shared" ca="1" si="13"/>
        <v>No</v>
      </c>
      <c r="N40" s="131">
        <v>6</v>
      </c>
      <c r="O40" s="132" t="str">
        <f t="shared" ca="1" si="1"/>
        <v>ßà</v>
      </c>
      <c r="P40" s="134">
        <v>6</v>
      </c>
      <c r="Q40" s="130">
        <f t="shared" ca="1" si="2"/>
        <v>6</v>
      </c>
      <c r="R40" s="134"/>
      <c r="S40" s="134"/>
    </row>
    <row r="41" spans="1:19" ht="125.1" customHeight="1" x14ac:dyDescent="0.3">
      <c r="A41" s="124" t="s">
        <v>587</v>
      </c>
      <c r="B41" s="45" t="str">
        <f t="shared" ca="1" si="4"/>
        <v>Missed Software upgrade leads to unscheduled service outage</v>
      </c>
      <c r="C41" s="45" t="str">
        <f t="shared" ca="1" si="5"/>
        <v>Information Technology</v>
      </c>
      <c r="D41" s="45" t="str">
        <f t="shared" ca="1" si="6"/>
        <v>Operational</v>
      </c>
      <c r="E41" s="55" t="str">
        <f t="shared" ca="1" si="7"/>
        <v>The risk of not completing an upgrade to critical software could lead to a loss of service (and loss of vendor support).</v>
      </c>
      <c r="F41" s="55" t="str">
        <f t="shared" ca="1" si="8"/>
        <v>participate in product user groups to ensure awareness of important updates,
place all business critical systems under support contracts which stipulate keeping current with patches,
use a patching procedure that includes validation and minimizes operational impact</v>
      </c>
      <c r="G41" s="12"/>
      <c r="H41" s="45">
        <f t="shared" ca="1" si="9"/>
        <v>3</v>
      </c>
      <c r="I41" s="45">
        <f t="shared" ca="1" si="10"/>
        <v>2</v>
      </c>
      <c r="J41" s="46">
        <f t="shared" ca="1" si="11"/>
        <v>6</v>
      </c>
      <c r="K41" s="45">
        <f ca="1">IF($A41="","",INDIRECT($A41&amp;"!B29"))</f>
        <v>2</v>
      </c>
      <c r="L41" s="46" t="str">
        <f t="shared" ca="1" si="13"/>
        <v>Yes</v>
      </c>
      <c r="N41" s="131">
        <v>6</v>
      </c>
      <c r="O41" s="132" t="str">
        <f t="shared" ca="1" si="1"/>
        <v>ßà</v>
      </c>
      <c r="P41" s="134">
        <v>6</v>
      </c>
      <c r="Q41" s="130">
        <f t="shared" ca="1" si="2"/>
        <v>6</v>
      </c>
      <c r="R41" s="134"/>
      <c r="S41" s="134"/>
    </row>
    <row r="42" spans="1:19" ht="125.1" customHeight="1" x14ac:dyDescent="0.3">
      <c r="A42" s="124" t="s">
        <v>441</v>
      </c>
      <c r="B42" s="45" t="str">
        <f t="shared" ca="1" si="4"/>
        <v>Support Staff Union Labour Relations</v>
      </c>
      <c r="C42" s="45" t="str">
        <f t="shared" ca="1" si="5"/>
        <v>Human Resources</v>
      </c>
      <c r="D42" s="45" t="str">
        <f t="shared" ca="1" si="6"/>
        <v>Human Resources</v>
      </c>
      <c r="E42" s="55" t="str">
        <f t="shared" ca="1" si="7"/>
        <v>The risk associated with the loss of trust and respect could lead to ineffective problem-solving approaches, dysfunctional conflict resolution behaviours, lost productivity, diminished cooperation for local labour solutions, increase in grievance activity, and reduced employee engagement.</v>
      </c>
      <c r="F42" s="55" t="str">
        <f t="shared" ca="1" si="8"/>
        <v>•  Regular meeting with Union reps
•  Regular labour relations updates for Leadership
•  Training on the CA
•  Seek legal counsel where needed</v>
      </c>
      <c r="G42" s="12"/>
      <c r="H42" s="45">
        <f t="shared" ca="1" si="9"/>
        <v>3</v>
      </c>
      <c r="I42" s="45">
        <f t="shared" ca="1" si="10"/>
        <v>2</v>
      </c>
      <c r="J42" s="46">
        <f t="shared" ca="1" si="11"/>
        <v>6</v>
      </c>
      <c r="K42" s="45">
        <f t="shared" ref="K42:K54" ca="1" si="14">IF($A42="","",INDIRECT($A42&amp;"!B29"))</f>
        <v>4</v>
      </c>
      <c r="L42" s="46" t="str">
        <f t="shared" ca="1" si="13"/>
        <v>Yes</v>
      </c>
      <c r="N42" s="131">
        <v>9</v>
      </c>
      <c r="O42" s="132" t="str">
        <f t="shared" ca="1" si="1"/>
        <v>ßà</v>
      </c>
      <c r="P42" s="134">
        <v>6</v>
      </c>
      <c r="Q42" s="130">
        <f t="shared" ca="1" si="2"/>
        <v>6</v>
      </c>
      <c r="R42" s="134"/>
      <c r="S42" s="134"/>
    </row>
    <row r="43" spans="1:19" ht="125.1" customHeight="1" x14ac:dyDescent="0.3">
      <c r="A43" s="125" t="s">
        <v>1010</v>
      </c>
      <c r="B43" s="45" t="str">
        <f t="shared" ca="1" si="4"/>
        <v>Procurement Trade Treaties Implementation and Compliance</v>
      </c>
      <c r="C43" s="45" t="str">
        <f t="shared" ca="1" si="5"/>
        <v>Corporate Services</v>
      </c>
      <c r="D43" s="45" t="str">
        <f t="shared" ca="1" si="6"/>
        <v>Compliance</v>
      </c>
      <c r="E43" s="55" t="str">
        <f t="shared" ca="1" si="7"/>
        <v>The risk from non compliance to new trade treaties could result in suppliers launching disputes resulting in fines and halting of projects, causing project delays and reputational damage.</v>
      </c>
      <c r="F43" s="55" t="str">
        <f t="shared" ca="1" si="8"/>
        <v>1. Legal Services are being consulted and have provided new RFX documents, some impacts of Trade Treaties are still unknown and direction is pending  2. Adding in process time to fully evaluate processes and risks on any purchase over $100k and ensuring Procurement leads these  3. Utilizing collaborative communications with other colleges and universities, attendance by Blakes at College and University conferences for updates 4. Implemented required trade treaty reporting protocols in 2018.</v>
      </c>
      <c r="G43" s="12"/>
      <c r="H43" s="45">
        <f t="shared" ca="1" si="9"/>
        <v>2</v>
      </c>
      <c r="I43" s="45">
        <f t="shared" ca="1" si="10"/>
        <v>3</v>
      </c>
      <c r="J43" s="46">
        <f t="shared" ca="1" si="11"/>
        <v>6</v>
      </c>
      <c r="K43" s="45">
        <f t="shared" ca="1" si="14"/>
        <v>4</v>
      </c>
      <c r="L43" s="46" t="str">
        <f t="shared" ca="1" si="13"/>
        <v>Yes</v>
      </c>
      <c r="N43" s="131">
        <v>6</v>
      </c>
      <c r="O43" s="132" t="str">
        <f t="shared" ca="1" si="1"/>
        <v>ßà</v>
      </c>
      <c r="P43" s="134">
        <v>6</v>
      </c>
      <c r="Q43" s="130">
        <f t="shared" ca="1" si="2"/>
        <v>6</v>
      </c>
      <c r="R43" s="134"/>
      <c r="S43" s="134"/>
    </row>
    <row r="44" spans="1:19" ht="125.1" customHeight="1" x14ac:dyDescent="0.3">
      <c r="A44" s="124" t="s">
        <v>494</v>
      </c>
      <c r="B44" s="45" t="str">
        <f t="shared" ca="1" si="4"/>
        <v>Mitigating food related illness provided by Food Services</v>
      </c>
      <c r="C44" s="45" t="str">
        <f t="shared" ca="1" si="5"/>
        <v>Student Experience</v>
      </c>
      <c r="D44" s="45" t="str">
        <f t="shared" ca="1" si="6"/>
        <v>Compliance</v>
      </c>
      <c r="E44" s="55" t="str">
        <f t="shared" ca="1" si="7"/>
        <v>Risk of lack of preparedness in mitigating food related illness impacting students, staff, campus visitors can result in legal ramifications, and College reputational risk.</v>
      </c>
      <c r="F44" s="55" t="str">
        <f t="shared" ca="1" si="8"/>
        <v>New complement - Manager, Conference &amp; Food Services, Food Services Advisory Committee, regular meetings with vendor management, legal food services contract, review of external health &amp; safety inspections</v>
      </c>
      <c r="G44" s="12"/>
      <c r="H44" s="45">
        <f t="shared" ca="1" si="9"/>
        <v>2</v>
      </c>
      <c r="I44" s="45">
        <f t="shared" ca="1" si="10"/>
        <v>3</v>
      </c>
      <c r="J44" s="46">
        <f t="shared" ca="1" si="11"/>
        <v>6</v>
      </c>
      <c r="K44" s="45">
        <f t="shared" ca="1" si="14"/>
        <v>5</v>
      </c>
      <c r="L44" s="46" t="str">
        <f t="shared" ca="1" si="13"/>
        <v>Yes</v>
      </c>
      <c r="N44" s="131">
        <v>6</v>
      </c>
      <c r="O44" s="132" t="str">
        <f t="shared" ca="1" si="1"/>
        <v>ßà</v>
      </c>
      <c r="P44" s="134">
        <v>6</v>
      </c>
      <c r="Q44" s="130">
        <f t="shared" ca="1" si="2"/>
        <v>6</v>
      </c>
      <c r="R44" s="134"/>
      <c r="S44" s="134"/>
    </row>
    <row r="45" spans="1:19" ht="125.1" customHeight="1" x14ac:dyDescent="0.3">
      <c r="A45" s="124" t="s">
        <v>698</v>
      </c>
      <c r="B45" s="45" t="str">
        <f t="shared" ca="1" si="4"/>
        <v>Financial Fraud</v>
      </c>
      <c r="C45" s="45" t="str">
        <f t="shared" ca="1" si="5"/>
        <v>Corporate Services</v>
      </c>
      <c r="D45" s="45" t="str">
        <f t="shared" ca="1" si="6"/>
        <v>Financial</v>
      </c>
      <c r="E45" s="55" t="str">
        <f t="shared" ca="1" si="7"/>
        <v>The risk of financial fraud occurring resulting in significant financial loss and potential reputational damage.</v>
      </c>
      <c r="F45" s="55" t="str">
        <f t="shared" ca="1" si="8"/>
        <v>-  Purchased a payee match service from RBC to identify cheques that do not match the file of cheques issued
-  when banking information will be set up for EFT,  will verbally confirm void chq details with vendor
- any changes to the banking information for wire payments currently is confirmed with the vendor
-  segregation of duties built into the ERP requiring one employee to enter data and a second to check.</v>
      </c>
      <c r="G45" s="12"/>
      <c r="H45" s="45">
        <f t="shared" ca="1" si="9"/>
        <v>2</v>
      </c>
      <c r="I45" s="45">
        <f t="shared" ca="1" si="10"/>
        <v>3</v>
      </c>
      <c r="J45" s="46">
        <f t="shared" ca="1" si="11"/>
        <v>6</v>
      </c>
      <c r="K45" s="45">
        <f t="shared" ca="1" si="14"/>
        <v>6</v>
      </c>
      <c r="L45" s="46" t="str">
        <f t="shared" ca="1" si="13"/>
        <v>No</v>
      </c>
      <c r="N45" s="131">
        <v>12</v>
      </c>
      <c r="O45" s="132" t="str">
        <f t="shared" ca="1" si="1"/>
        <v>ßà</v>
      </c>
      <c r="P45" s="134">
        <v>6</v>
      </c>
      <c r="Q45" s="130">
        <f t="shared" ca="1" si="2"/>
        <v>6</v>
      </c>
      <c r="R45" s="134"/>
      <c r="S45" s="134"/>
    </row>
    <row r="46" spans="1:19" ht="125.1" customHeight="1" x14ac:dyDescent="0.3">
      <c r="A46" s="124" t="s">
        <v>726</v>
      </c>
      <c r="B46" s="45" t="str">
        <f t="shared" ca="1" si="4"/>
        <v>Fundraising Risk</v>
      </c>
      <c r="C46" s="45" t="str">
        <f t="shared" ca="1" si="5"/>
        <v>Marketing and Advancement</v>
      </c>
      <c r="D46" s="45" t="str">
        <f t="shared" ca="1" si="6"/>
        <v>Financial</v>
      </c>
      <c r="E46" s="55" t="str">
        <f t="shared" ca="1" si="7"/>
        <v>Fundraising efforts fail to meet targets resulting in a shortfall in funding for projects and/or requirement to use college operating funds to meet the college objectives</v>
      </c>
      <c r="F46" s="55" t="str">
        <f t="shared" ca="1" si="8"/>
        <v>Management of prospect database, key prospect plans, outreach plans.</v>
      </c>
      <c r="G46" s="12"/>
      <c r="H46" s="45">
        <f t="shared" ca="1" si="9"/>
        <v>2</v>
      </c>
      <c r="I46" s="45">
        <f t="shared" ca="1" si="10"/>
        <v>3</v>
      </c>
      <c r="J46" s="46">
        <f t="shared" ca="1" si="11"/>
        <v>6</v>
      </c>
      <c r="K46" s="45">
        <f t="shared" ca="1" si="14"/>
        <v>6</v>
      </c>
      <c r="L46" s="46" t="str">
        <f t="shared" ca="1" si="13"/>
        <v>No</v>
      </c>
      <c r="N46" s="131">
        <v>9</v>
      </c>
      <c r="O46" s="132" t="str">
        <f t="shared" ca="1" si="1"/>
        <v>ßà</v>
      </c>
      <c r="P46" s="134">
        <v>6</v>
      </c>
      <c r="Q46" s="130">
        <f t="shared" ca="1" si="2"/>
        <v>6</v>
      </c>
      <c r="R46" s="134"/>
      <c r="S46" s="134"/>
    </row>
    <row r="47" spans="1:19" ht="125.1" customHeight="1" x14ac:dyDescent="0.3">
      <c r="A47" s="124" t="s">
        <v>747</v>
      </c>
      <c r="B47" s="45" t="str">
        <f t="shared" ca="1" si="4"/>
        <v>Construction Project Cost Over-runs and Delay Claims</v>
      </c>
      <c r="C47" s="45" t="str">
        <f t="shared" ca="1" si="5"/>
        <v>Corporate Services</v>
      </c>
      <c r="D47" s="45" t="str">
        <f t="shared" ca="1" si="6"/>
        <v>Financial</v>
      </c>
      <c r="E47" s="55" t="str">
        <f t="shared" ca="1" si="7"/>
        <v>Risk that large complex capital projects may incur cost over runs and project delays due to tight scheduling and site conditions, which could result in budget short falls, contractor legal or delay claims and loss of college reputation</v>
      </c>
      <c r="F47" s="55" t="str">
        <f t="shared" ca="1" si="8"/>
        <v>- Strong project management training and monitoring/reporting/controls have been implemented at the College
'-  The college endeavours to engage highly qualified architects, consulting engineers, code consultants and key building trade contractors to minimize this risk</v>
      </c>
      <c r="G47" s="12"/>
      <c r="H47" s="45">
        <f t="shared" ca="1" si="9"/>
        <v>2</v>
      </c>
      <c r="I47" s="45">
        <f t="shared" ca="1" si="10"/>
        <v>3</v>
      </c>
      <c r="J47" s="46">
        <f t="shared" ca="1" si="11"/>
        <v>6</v>
      </c>
      <c r="K47" s="45">
        <f t="shared" ca="1" si="14"/>
        <v>6</v>
      </c>
      <c r="L47" s="46" t="str">
        <f t="shared" ca="1" si="13"/>
        <v>No</v>
      </c>
      <c r="N47" s="131">
        <v>8</v>
      </c>
      <c r="O47" s="132" t="str">
        <f t="shared" ca="1" si="1"/>
        <v>ßà</v>
      </c>
      <c r="P47" s="134">
        <v>6</v>
      </c>
      <c r="Q47" s="130">
        <f t="shared" ca="1" si="2"/>
        <v>6</v>
      </c>
      <c r="R47" s="134"/>
      <c r="S47" s="134"/>
    </row>
    <row r="48" spans="1:19" ht="125.1" customHeight="1" x14ac:dyDescent="0.3">
      <c r="A48" s="124" t="s">
        <v>1011</v>
      </c>
      <c r="B48" s="45" t="str">
        <f t="shared" ca="1" si="4"/>
        <v>Insurance Deductibles increase</v>
      </c>
      <c r="C48" s="45" t="str">
        <f t="shared" ca="1" si="5"/>
        <v>Corporate Services</v>
      </c>
      <c r="D48" s="45" t="str">
        <f t="shared" ca="1" si="6"/>
        <v>Financial</v>
      </c>
      <c r="E48" s="55" t="str">
        <f t="shared" ca="1" si="7"/>
        <v>The risk in this increase in deductibles could mean financial planning unawareness as claims are hard to predict.  The college would have to put out the first $50k in GL claims and first $25K in property claims.  Most claims don't reach these amounts so we are basically self insuring the college for loss in claims/liabilities</v>
      </c>
      <c r="F48" s="55" t="str">
        <f t="shared" ca="1" si="8"/>
        <v>Mitigate risks as best as possible so the college does not incur claims  eg prevent slips and falls, etc/ maintain proper property maintenance</v>
      </c>
      <c r="G48" s="12"/>
      <c r="H48" s="45">
        <f t="shared" ca="1" si="9"/>
        <v>3</v>
      </c>
      <c r="I48" s="45">
        <f t="shared" ca="1" si="10"/>
        <v>2</v>
      </c>
      <c r="J48" s="46">
        <f t="shared" ca="1" si="11"/>
        <v>6</v>
      </c>
      <c r="K48" s="45">
        <f t="shared" ca="1" si="14"/>
        <v>6</v>
      </c>
      <c r="L48" s="46" t="str">
        <f t="shared" ca="1" si="13"/>
        <v>No</v>
      </c>
      <c r="N48" s="131">
        <v>6</v>
      </c>
      <c r="O48" s="132" t="str">
        <f t="shared" ca="1" si="1"/>
        <v>ßà</v>
      </c>
      <c r="P48" s="134">
        <v>6</v>
      </c>
      <c r="Q48" s="130">
        <f t="shared" ca="1" si="2"/>
        <v>6</v>
      </c>
      <c r="R48" s="134"/>
      <c r="S48" s="134"/>
    </row>
    <row r="49" spans="1:19" ht="125.1" customHeight="1" x14ac:dyDescent="0.3">
      <c r="A49" s="124" t="s">
        <v>786</v>
      </c>
      <c r="B49" s="45" t="str">
        <f t="shared" ca="1" si="4"/>
        <v>Student Human Rights Complaints to OHRC Tribunal</v>
      </c>
      <c r="C49" s="45" t="str">
        <f t="shared" ca="1" si="5"/>
        <v>Student Experience</v>
      </c>
      <c r="D49" s="45" t="str">
        <f t="shared" ca="1" si="6"/>
        <v>Operational</v>
      </c>
      <c r="E49" s="55" t="str">
        <f t="shared" ca="1" si="7"/>
        <v>Risk of Human Rights complaints escalation to the OHRC from students - Tribunal resulting in  impact to reputation, legal/regulatory, financial and operational</v>
      </c>
      <c r="F49" s="55" t="str">
        <f t="shared" ca="1" si="8"/>
        <v xml:space="preserve">Services offered through Counselling and Accessibility Services
Clearly communicated processes and services
Good accommodation documentation
Qualified practitioners
</v>
      </c>
      <c r="G49" s="12"/>
      <c r="H49" s="45">
        <f t="shared" ca="1" si="9"/>
        <v>3</v>
      </c>
      <c r="I49" s="45">
        <f t="shared" ca="1" si="10"/>
        <v>2</v>
      </c>
      <c r="J49" s="46">
        <f t="shared" ca="1" si="11"/>
        <v>6</v>
      </c>
      <c r="K49" s="45">
        <f t="shared" ca="1" si="14"/>
        <v>6</v>
      </c>
      <c r="L49" s="46" t="str">
        <f t="shared" ca="1" si="13"/>
        <v>No</v>
      </c>
      <c r="N49" s="131">
        <v>9</v>
      </c>
      <c r="O49" s="132" t="str">
        <f t="shared" ca="1" si="1"/>
        <v>ßà</v>
      </c>
      <c r="P49" s="134">
        <v>6</v>
      </c>
      <c r="Q49" s="130">
        <f t="shared" ca="1" si="2"/>
        <v>6</v>
      </c>
      <c r="R49" s="134"/>
      <c r="S49" s="134"/>
    </row>
    <row r="50" spans="1:19" ht="125.1" customHeight="1" x14ac:dyDescent="0.3">
      <c r="A50" s="124" t="s">
        <v>1012</v>
      </c>
      <c r="B50" s="45" t="str">
        <f t="shared" ca="1" si="4"/>
        <v>Space Utilization</v>
      </c>
      <c r="C50" s="45" t="str">
        <f t="shared" ca="1" si="5"/>
        <v>SMT</v>
      </c>
      <c r="D50" s="45" t="str">
        <f t="shared" ca="1" si="6"/>
        <v>Operational</v>
      </c>
      <c r="E50" s="55" t="str">
        <f t="shared" ca="1" si="7"/>
        <v>The risk of ineffective use and allocation of academic space results in shortage of available teaching opportunities resulting in sub optimal learning experience, reputational risk, conflict within user groups, unnecessary modifications and lower student experience</v>
      </c>
      <c r="F50" s="55" t="str">
        <f t="shared" ca="1" si="8"/>
        <v>College Space Committee in place, enterprise scheduling software being implemented, Space Committee Space Usage Guidelines in place, conference services office being created for off all campus users, 5 year space upgrade plans in process, schedules being posted on every classroom for transparency, tracking and centralized booking of all space in new software purchased in 2017</v>
      </c>
      <c r="G50" s="12"/>
      <c r="H50" s="45">
        <f t="shared" ca="1" si="9"/>
        <v>2</v>
      </c>
      <c r="I50" s="45">
        <f t="shared" ca="1" si="10"/>
        <v>3</v>
      </c>
      <c r="J50" s="46">
        <f t="shared" ca="1" si="11"/>
        <v>6</v>
      </c>
      <c r="K50" s="45">
        <f t="shared" ca="1" si="14"/>
        <v>6</v>
      </c>
      <c r="L50" s="46" t="str">
        <f t="shared" ca="1" si="13"/>
        <v>No</v>
      </c>
      <c r="N50" s="131" t="s">
        <v>1037</v>
      </c>
      <c r="O50" s="132" t="str">
        <f t="shared" ca="1" si="1"/>
        <v>ßà</v>
      </c>
      <c r="P50" s="130">
        <v>6</v>
      </c>
      <c r="Q50" s="130">
        <f t="shared" ca="1" si="2"/>
        <v>6</v>
      </c>
      <c r="R50" s="130"/>
      <c r="S50" s="130"/>
    </row>
    <row r="51" spans="1:19" ht="125.1" customHeight="1" x14ac:dyDescent="0.3">
      <c r="A51" s="124" t="s">
        <v>1014</v>
      </c>
      <c r="B51" s="45" t="str">
        <f t="shared" ca="1" si="4"/>
        <v>Online (US-based) resources</v>
      </c>
      <c r="C51" s="45" t="str">
        <f t="shared" ca="1" si="5"/>
        <v>Student Experience</v>
      </c>
      <c r="D51" s="45" t="str">
        <f t="shared" ca="1" si="6"/>
        <v>Financial</v>
      </c>
      <c r="E51" s="55" t="str">
        <f t="shared" ca="1" si="7"/>
        <v xml:space="preserve">The risk of a high US dollar relative to the CDN dollar may lead to the elimination of key online e-resources or sacrifices in other budget areas. </v>
      </c>
      <c r="F51" s="55" t="str">
        <f t="shared" ca="1" si="8"/>
        <v xml:space="preserve">Monitoring exchange rate and database prices and reacting in-year and making adjustments when possible from year-to-year to offset cost increases. </v>
      </c>
      <c r="G51" s="12"/>
      <c r="H51" s="45">
        <f t="shared" ca="1" si="9"/>
        <v>4</v>
      </c>
      <c r="I51" s="45">
        <f t="shared" ca="1" si="10"/>
        <v>1</v>
      </c>
      <c r="J51" s="46">
        <f t="shared" ca="1" si="11"/>
        <v>4</v>
      </c>
      <c r="K51" s="45">
        <f t="shared" ca="1" si="14"/>
        <v>4</v>
      </c>
      <c r="L51" s="46" t="str">
        <f t="shared" ca="1" si="13"/>
        <v>No</v>
      </c>
      <c r="N51" s="131">
        <v>4</v>
      </c>
      <c r="O51" s="132" t="str">
        <f t="shared" ca="1" si="1"/>
        <v>ßà</v>
      </c>
      <c r="P51" s="134">
        <v>4</v>
      </c>
      <c r="Q51" s="130">
        <f t="shared" ca="1" si="2"/>
        <v>4</v>
      </c>
      <c r="R51" s="134"/>
      <c r="S51" s="134"/>
    </row>
    <row r="52" spans="1:19" ht="125.1" customHeight="1" x14ac:dyDescent="0.3">
      <c r="A52" s="124" t="s">
        <v>668</v>
      </c>
      <c r="B52" s="45" t="str">
        <f t="shared" ca="1" si="4"/>
        <v>Adequacy of Insurance coverage</v>
      </c>
      <c r="C52" s="45" t="str">
        <f t="shared" ca="1" si="5"/>
        <v>Corporate Services</v>
      </c>
      <c r="D52" s="45" t="str">
        <f t="shared" ca="1" si="6"/>
        <v>Financial</v>
      </c>
      <c r="E52" s="55" t="str">
        <f t="shared" ca="1" si="7"/>
        <v>Risk of inadequate insurance may result in financial loss.</v>
      </c>
      <c r="F52" s="55" t="str">
        <f t="shared" ca="1" si="8"/>
        <v>The College is a member of a system-wide consortium to ensure appropriate coverage is in place.  Aon insurance providers are used for expert advice tied to purchasing and finance processes for awareness of acquisitions requiring insurance</v>
      </c>
      <c r="G52" s="12"/>
      <c r="H52" s="45">
        <f t="shared" ca="1" si="9"/>
        <v>2</v>
      </c>
      <c r="I52" s="45">
        <f t="shared" ca="1" si="10"/>
        <v>2</v>
      </c>
      <c r="J52" s="46">
        <f t="shared" ca="1" si="11"/>
        <v>4</v>
      </c>
      <c r="K52" s="45">
        <f t="shared" ca="1" si="14"/>
        <v>4</v>
      </c>
      <c r="L52" s="46" t="str">
        <f t="shared" ca="1" si="13"/>
        <v>No</v>
      </c>
      <c r="N52" s="131">
        <v>4</v>
      </c>
      <c r="O52" s="132" t="str">
        <f t="shared" ca="1" si="1"/>
        <v>ßà</v>
      </c>
      <c r="P52" s="134">
        <v>4</v>
      </c>
      <c r="Q52" s="130">
        <f t="shared" ca="1" si="2"/>
        <v>4</v>
      </c>
      <c r="R52" s="134"/>
      <c r="S52" s="134"/>
    </row>
    <row r="53" spans="1:19" ht="125.1" customHeight="1" x14ac:dyDescent="0.3">
      <c r="A53" s="124" t="s">
        <v>1015</v>
      </c>
      <c r="B53" s="45" t="str">
        <f t="shared" ca="1" si="4"/>
        <v>Organizational Effectiveness</v>
      </c>
      <c r="C53" s="45" t="str">
        <f ca="1">IF($A53="","",INDIRECT($A53&amp;"!B3"))</f>
        <v>Human Resources</v>
      </c>
      <c r="D53" s="45" t="str">
        <f t="shared" ca="1" si="6"/>
        <v>Human Resources</v>
      </c>
      <c r="E53" s="55" t="str">
        <f t="shared" ca="1" si="7"/>
        <v xml:space="preserve">The risk of not engaging in good organizational effectiveness could result in loss of competitive advantage and a loss of key talent, potentially declining revenue from enrollment and funding opportunities.  </v>
      </c>
      <c r="F53" s="55" t="str">
        <f t="shared" ca="1" si="8"/>
        <v xml:space="preserve">A new Strategic Plan, new mechanisms for accountability (i.e. mandate letters), a fresh start that is leading to better cooperation and collaboration toward a well-defined future state.   </v>
      </c>
      <c r="G53" s="12"/>
      <c r="H53" s="45">
        <f t="shared" ca="1" si="9"/>
        <v>1</v>
      </c>
      <c r="I53" s="45">
        <f t="shared" ca="1" si="10"/>
        <v>4</v>
      </c>
      <c r="J53" s="46">
        <f t="shared" ca="1" si="11"/>
        <v>4</v>
      </c>
      <c r="K53" s="45">
        <f t="shared" ca="1" si="14"/>
        <v>10</v>
      </c>
      <c r="L53" s="46" t="str">
        <f t="shared" ca="1" si="13"/>
        <v>No</v>
      </c>
      <c r="N53" s="131">
        <v>10</v>
      </c>
      <c r="O53" s="132" t="str">
        <f t="shared" ca="1" si="1"/>
        <v>ßà</v>
      </c>
      <c r="P53" s="134">
        <v>4</v>
      </c>
      <c r="Q53" s="130">
        <f t="shared" ca="1" si="2"/>
        <v>4</v>
      </c>
      <c r="R53" s="134"/>
      <c r="S53" s="134"/>
    </row>
    <row r="54" spans="1:19" s="49" customFormat="1" ht="125.1" customHeight="1" thickBot="1" x14ac:dyDescent="0.35">
      <c r="A54" s="124" t="s">
        <v>322</v>
      </c>
      <c r="B54" s="45" t="str">
        <f t="shared" ca="1" si="4"/>
        <v>Introduction of  the Cannabis Act  Bill C-45</v>
      </c>
      <c r="C54" s="45" t="str">
        <f ca="1">IF($A54="","",INDIRECT($A54&amp;"!B4"))</f>
        <v>Student Experience</v>
      </c>
      <c r="D54" s="45" t="str">
        <f t="shared" ca="1" si="6"/>
        <v>Reputation</v>
      </c>
      <c r="E54" s="55" t="str">
        <f t="shared" ca="1" si="7"/>
        <v xml:space="preserve">The risk that casual use of cannabis will increase around the College by both employees and students, which will result in H&amp;S risks regarding impairment while participating in "safety sensitive" activities and programs.  Faculty who oversee high hazard programs will need additional support to ensure they can appropriately access and managing student impairment.      </v>
      </c>
      <c r="F54" s="55" t="str">
        <f t="shared" ca="1" si="8"/>
        <v>1.  Policy now in place
2.  Ongoing education available</v>
      </c>
      <c r="G54" s="12"/>
      <c r="H54" s="45">
        <f t="shared" ca="1" si="9"/>
        <v>2</v>
      </c>
      <c r="I54" s="45">
        <f t="shared" ca="1" si="10"/>
        <v>1</v>
      </c>
      <c r="J54" s="46">
        <f t="shared" ca="1" si="11"/>
        <v>2</v>
      </c>
      <c r="K54" s="45">
        <f t="shared" ca="1" si="14"/>
        <v>4</v>
      </c>
      <c r="L54" s="46" t="str">
        <f t="shared" ca="1" si="13"/>
        <v>No</v>
      </c>
      <c r="N54" s="131">
        <v>6</v>
      </c>
      <c r="O54" s="132" t="str">
        <f t="shared" ca="1" si="1"/>
        <v>ßà</v>
      </c>
      <c r="P54" s="134">
        <v>2</v>
      </c>
      <c r="Q54" s="130">
        <f t="shared" ca="1" si="2"/>
        <v>2</v>
      </c>
      <c r="R54" s="134"/>
      <c r="S54" s="134"/>
    </row>
  </sheetData>
  <sheetProtection selectLockedCells="1" sort="0" autoFilter="0"/>
  <protectedRanges>
    <protectedRange sqref="A1:L3 A55:L1048576 A47:A54 C4:L54" name="Range1"/>
    <protectedRange sqref="B4:B54" name="Range1_1_1"/>
  </protectedRanges>
  <autoFilter ref="A3:L54">
    <sortState ref="A4:L62">
      <sortCondition descending="1" ref="J3:J62"/>
    </sortState>
  </autoFilter>
  <dataConsolidate/>
  <mergeCells count="4">
    <mergeCell ref="A1:L1"/>
    <mergeCell ref="G2:J2"/>
    <mergeCell ref="A2:F2"/>
    <mergeCell ref="K2:L2"/>
  </mergeCells>
  <conditionalFormatting sqref="J4:J54 L4:L54">
    <cfRule type="cellIs" dxfId="3" priority="5" operator="between">
      <formula>19</formula>
      <formula>25</formula>
    </cfRule>
    <cfRule type="cellIs" dxfId="2" priority="6" operator="between">
      <formula>12</formula>
      <formula>18</formula>
    </cfRule>
    <cfRule type="cellIs" dxfId="1" priority="7" operator="between">
      <formula>5</formula>
      <formula>11</formula>
    </cfRule>
    <cfRule type="cellIs" dxfId="0" priority="8" operator="between">
      <formula>1</formula>
      <formula>4</formula>
    </cfRule>
  </conditionalFormatting>
  <hyperlinks>
    <hyperlink ref="A4" location="'ST7'!A1" display="ST7"/>
    <hyperlink ref="A5" location="'ST17'!A1" display="ST17"/>
    <hyperlink ref="A6" location="'FI4'!A1" display="FI4"/>
    <hyperlink ref="A7" location="'IT3'!A1" display="IT3"/>
    <hyperlink ref="A8" location="'EE3'!A1" display="EE3"/>
    <hyperlink ref="A10" location="'OP3'!A1" display="OP3"/>
    <hyperlink ref="A11" location="'FI18'!A1" display="FI18"/>
    <hyperlink ref="A12" location="'OP16'!A1" display="OP16"/>
    <hyperlink ref="A13" location="'IE3'!A1" display="IE3"/>
    <hyperlink ref="A14" location="'FI5'!A1" display="FI5"/>
    <hyperlink ref="A15" location="'OP19'!A1" display="OP19"/>
    <hyperlink ref="A38" location="'ST1'!A1" display="ST1"/>
    <hyperlink ref="A16" location="'ST4'!A1" display="ST4"/>
    <hyperlink ref="A17" location="'EE1'!A1" display="EE1"/>
    <hyperlink ref="A18" location="'OP4'!A1" display="OP4"/>
    <hyperlink ref="A19" location="'HR7'!A1" display="HR7"/>
    <hyperlink ref="A20" location="'LG3'!A1" display="LG3"/>
    <hyperlink ref="A21" location="'OP14'!A1" display="OP14"/>
    <hyperlink ref="A22" location="'OP15'!A1" display="OP15"/>
    <hyperlink ref="A23" location="'OP17'!A1" display="OP17"/>
    <hyperlink ref="A24" location="'OP6'!A1" display="OP6"/>
    <hyperlink ref="A25" location="'ST5'!A1" display="ST5"/>
    <hyperlink ref="A26" location="'EE2'!A1" display="EE2"/>
    <hyperlink ref="A27" location="'FI11'!A1" display="FI11"/>
    <hyperlink ref="A28" location="'HR1'!A1" display="HR1"/>
    <hyperlink ref="A29" location="'FI9'!A1" display="FI9"/>
    <hyperlink ref="A30" location="'IT9'!A1" display="IT9"/>
    <hyperlink ref="A31" location="'ST9'!A1" display="ST9"/>
    <hyperlink ref="A32" location="'OP5'!A1" display="OP5"/>
    <hyperlink ref="A33" location="'HR2'!A1" display="HR2"/>
    <hyperlink ref="A34" location="'FI1'!A1" display="FI1"/>
    <hyperlink ref="A35" location="'HR9'!A1" display="HR9"/>
    <hyperlink ref="A36" location="'FI6'!A1" display="FI6"/>
    <hyperlink ref="A39" location="'EE4'!A1" display="EE4"/>
    <hyperlink ref="A40" location="'ST12'!A1" display="ST12"/>
    <hyperlink ref="A41" location="'IT8'!A1" display="IT8"/>
    <hyperlink ref="A42" location="'HR10'!A1" display="HR10"/>
    <hyperlink ref="A43" location="'LG1'!A1" display="LG1"/>
    <hyperlink ref="A44" location="'LG2'!A1" display="LG2"/>
    <hyperlink ref="A45" location="'FI10'!A1" display="FI10"/>
    <hyperlink ref="A46" location="'FI13'!A1" display="FI13"/>
    <hyperlink ref="A47" location="'FI15'!A1" display="FI15"/>
    <hyperlink ref="A48" location="'FI19'!A1" display="Fi19"/>
    <hyperlink ref="A49" location="'OP1'!A1" display="OP1"/>
    <hyperlink ref="A50" location="'OP7'!A1" display="OP7"/>
    <hyperlink ref="A37" location="'ST18'!A1" display="ST18"/>
    <hyperlink ref="A51" location="'FI14'!A1" display="FI14"/>
    <hyperlink ref="A52" location="'FI8'!A1" display="FI8"/>
    <hyperlink ref="A53" location="'ST6'!A1" display="ST6"/>
    <hyperlink ref="A54" location="'IE2'!A1" display="IE2"/>
    <hyperlink ref="A9" location="'OP3'!A1" display="OP3"/>
  </hyperlinks>
  <printOptions gridLines="1"/>
  <pageMargins left="0.23622047244094491" right="0.23622047244094491" top="0.74803149606299213" bottom="0.74803149606299213" header="0.31496062992125984" footer="0.31496062992125984"/>
  <pageSetup paperSize="17" scale="80" fitToHeight="0" orientation="landscape" horizontalDpi="4294967294" verticalDpi="4294967294" r:id="rId1"/>
  <headerFooter>
    <oddHeader>&amp;LFleming College&amp;REnterprise Risk Management Program</oddHeader>
    <oddFooter>&amp;L&amp;D&amp;CConfidential&amp;R&amp;P of &amp;N</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9">
    <pageSetUpPr fitToPage="1"/>
  </sheetPr>
  <dimension ref="A1:D52"/>
  <sheetViews>
    <sheetView topLeftCell="A7"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18</v>
      </c>
      <c r="C4" s="36" t="s">
        <v>46</v>
      </c>
      <c r="D4" s="6" t="s">
        <v>570</v>
      </c>
    </row>
    <row r="5" spans="1:4" ht="24.9" customHeight="1" x14ac:dyDescent="0.3">
      <c r="A5" s="139" t="s">
        <v>43</v>
      </c>
      <c r="B5" s="142" t="s">
        <v>571</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572</v>
      </c>
      <c r="C10" s="36" t="s">
        <v>34</v>
      </c>
      <c r="D10" s="6" t="s">
        <v>24</v>
      </c>
    </row>
    <row r="11" spans="1:4" ht="24.9" customHeight="1" x14ac:dyDescent="0.3">
      <c r="A11" s="139" t="s">
        <v>44</v>
      </c>
      <c r="B11" s="143" t="s">
        <v>573</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79" t="s">
        <v>574</v>
      </c>
      <c r="C14" s="179"/>
      <c r="D14" s="179"/>
    </row>
    <row r="15" spans="1:4" ht="24.9" customHeight="1" x14ac:dyDescent="0.3">
      <c r="A15" s="139" t="s">
        <v>48</v>
      </c>
      <c r="B15" s="143" t="s">
        <v>575</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576</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37">
        <v>3</v>
      </c>
    </row>
    <row r="25" spans="1:4" s="3" customFormat="1" ht="24.9" customHeight="1" x14ac:dyDescent="0.3">
      <c r="A25" s="35" t="s">
        <v>61</v>
      </c>
      <c r="B25" s="144">
        <f>B24*D24</f>
        <v>9</v>
      </c>
      <c r="C25" s="145"/>
      <c r="D25" s="146"/>
    </row>
    <row r="26" spans="1:4" s="3" customFormat="1" ht="24.9" customHeight="1" x14ac:dyDescent="0.3">
      <c r="A26" s="139" t="s">
        <v>87</v>
      </c>
      <c r="B26" s="203"/>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00">
        <v>9</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577</v>
      </c>
      <c r="B32" s="152"/>
      <c r="C32" s="152" t="s">
        <v>329</v>
      </c>
      <c r="D32" s="152"/>
    </row>
    <row r="33" spans="1:4" ht="24.9" customHeight="1" x14ac:dyDescent="0.3">
      <c r="A33" s="152" t="s">
        <v>578</v>
      </c>
      <c r="B33" s="152"/>
      <c r="C33" s="152" t="s">
        <v>329</v>
      </c>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579</v>
      </c>
      <c r="B38" s="157"/>
      <c r="C38" s="8" t="s">
        <v>580</v>
      </c>
      <c r="D38" s="8" t="s">
        <v>129</v>
      </c>
    </row>
    <row r="39" spans="1:4" ht="24.9" customHeight="1" x14ac:dyDescent="0.3">
      <c r="A39" s="150" t="s">
        <v>581</v>
      </c>
      <c r="B39" s="151"/>
      <c r="C39" s="9" t="s">
        <v>545</v>
      </c>
      <c r="D39" s="9" t="s">
        <v>582</v>
      </c>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531</v>
      </c>
      <c r="C48" s="11" t="s">
        <v>79</v>
      </c>
      <c r="D48" s="77">
        <v>43040</v>
      </c>
    </row>
    <row r="50" spans="2:4" x14ac:dyDescent="0.3">
      <c r="B50" s="5" t="s">
        <v>583</v>
      </c>
      <c r="D50" s="67">
        <v>43405</v>
      </c>
    </row>
    <row r="52" spans="2:4" x14ac:dyDescent="0.3">
      <c r="B52" s="5" t="s">
        <v>584</v>
      </c>
      <c r="D52" s="67">
        <v>43617</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data\ITS\ITS Managers\ERM\[Risk Register - GM.xlsm]Settings'!#REF!</xm:f>
          </x14:formula1>
          <xm:sqref>D10</xm:sqref>
        </x14:dataValidation>
        <x14:dataValidation type="list" allowBlank="1" showInputMessage="1" showErrorMessage="1">
          <x14:formula1>
            <xm:f>'S:\shared data\ITS\ITS Managers\ERM\[Risk Register - GM.xlsm]Settings'!#REF!</xm:f>
          </x14:formula1>
          <xm:sqref>B4</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5">
    <pageSetUpPr fitToPage="1"/>
  </sheetPr>
  <dimension ref="A1:D51"/>
  <sheetViews>
    <sheetView topLeftCell="A42" zoomScaleNormal="100" workbookViewId="0">
      <selection activeCell="B48" sqref="B48"/>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18</v>
      </c>
      <c r="C4" s="36" t="s">
        <v>46</v>
      </c>
      <c r="D4" s="6" t="s">
        <v>585</v>
      </c>
    </row>
    <row r="5" spans="1:4" ht="24.9" customHeight="1" x14ac:dyDescent="0.3">
      <c r="A5" s="139" t="s">
        <v>43</v>
      </c>
      <c r="B5" s="142" t="s">
        <v>586</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587</v>
      </c>
      <c r="C10" s="36" t="s">
        <v>34</v>
      </c>
      <c r="D10" s="6" t="s">
        <v>24</v>
      </c>
    </row>
    <row r="11" spans="1:4" ht="24.9" customHeight="1" x14ac:dyDescent="0.3">
      <c r="A11" s="139" t="s">
        <v>44</v>
      </c>
      <c r="B11" s="143" t="s">
        <v>588</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589</v>
      </c>
      <c r="C14" s="143"/>
      <c r="D14" s="143"/>
    </row>
    <row r="15" spans="1:4" ht="24.9" customHeight="1" x14ac:dyDescent="0.3">
      <c r="A15" s="139" t="s">
        <v>48</v>
      </c>
      <c r="B15" s="143" t="s">
        <v>590</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591</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37">
        <v>2</v>
      </c>
    </row>
    <row r="25" spans="1:4" s="3" customFormat="1" ht="24.9" customHeight="1" x14ac:dyDescent="0.3">
      <c r="A25" s="35" t="s">
        <v>61</v>
      </c>
      <c r="B25" s="144">
        <f>B24*D24</f>
        <v>6</v>
      </c>
      <c r="C25" s="145"/>
      <c r="D25" s="146"/>
    </row>
    <row r="26" spans="1:4" s="3" customFormat="1" ht="24.9" customHeight="1" x14ac:dyDescent="0.3">
      <c r="A26" s="139" t="s">
        <v>87</v>
      </c>
      <c r="B26" s="203"/>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00">
        <v>2</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592</v>
      </c>
      <c r="B32" s="152"/>
      <c r="C32" s="152" t="s">
        <v>329</v>
      </c>
      <c r="D32" s="152"/>
    </row>
    <row r="33" spans="1:4" ht="24.9" customHeight="1" x14ac:dyDescent="0.3">
      <c r="A33" s="152" t="s">
        <v>593</v>
      </c>
      <c r="B33" s="152"/>
      <c r="C33" s="152" t="s">
        <v>329</v>
      </c>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585</v>
      </c>
      <c r="C48" s="11" t="s">
        <v>79</v>
      </c>
      <c r="D48" s="82">
        <v>43040</v>
      </c>
    </row>
    <row r="51" spans="2:4" x14ac:dyDescent="0.3">
      <c r="B51" s="5" t="s">
        <v>584</v>
      </c>
      <c r="D51" s="67">
        <v>43617</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data\ITS\ITS Managers\ERM\[Risk Register - GM.xlsm]Settings'!#REF!</xm:f>
          </x14:formula1>
          <xm:sqref>D10</xm:sqref>
        </x14:dataValidation>
        <x14:dataValidation type="list" allowBlank="1" showInputMessage="1" showErrorMessage="1">
          <x14:formula1>
            <xm:f>'S:\shared data\ITS\ITS Managers\ERM\[Risk Register - GM.xlsm]Settings'!#REF!</xm:f>
          </x14:formula1>
          <xm:sqref>B4</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9">
    <pageSetUpPr fitToPage="1"/>
  </sheetPr>
  <dimension ref="A1:D50"/>
  <sheetViews>
    <sheetView topLeftCell="A37"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104</v>
      </c>
      <c r="C4" s="36" t="s">
        <v>46</v>
      </c>
      <c r="D4" s="6" t="s">
        <v>594</v>
      </c>
    </row>
    <row r="5" spans="1:4" ht="24.9" customHeight="1" x14ac:dyDescent="0.3">
      <c r="A5" s="139" t="s">
        <v>43</v>
      </c>
      <c r="B5" s="142" t="s">
        <v>595</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37.200000000000003" customHeight="1" x14ac:dyDescent="0.3">
      <c r="A9" s="141"/>
      <c r="B9" s="142"/>
      <c r="C9" s="142"/>
      <c r="D9" s="142"/>
    </row>
    <row r="10" spans="1:4" ht="24.9" customHeight="1" x14ac:dyDescent="0.3">
      <c r="A10" s="36" t="s">
        <v>45</v>
      </c>
      <c r="B10" s="54" t="str">
        <f ca="1">MID(CELL("filename",A1),FIND("]",CELL("filename",A1))+1,255)</f>
        <v>FI1</v>
      </c>
      <c r="C10" s="36" t="s">
        <v>34</v>
      </c>
      <c r="D10" s="6" t="s">
        <v>14</v>
      </c>
    </row>
    <row r="11" spans="1:4" ht="24.9" customHeight="1" x14ac:dyDescent="0.3">
      <c r="A11" s="139" t="s">
        <v>44</v>
      </c>
      <c r="B11" s="143" t="s">
        <v>596</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597</v>
      </c>
      <c r="C14" s="143"/>
      <c r="D14" s="143"/>
    </row>
    <row r="15" spans="1:4" ht="24.9" customHeight="1" x14ac:dyDescent="0.3">
      <c r="A15" s="139" t="s">
        <v>48</v>
      </c>
      <c r="B15" s="143" t="s">
        <v>598</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599</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4</v>
      </c>
      <c r="C24" s="35" t="s">
        <v>28</v>
      </c>
      <c r="D24" s="37">
        <v>2</v>
      </c>
    </row>
    <row r="25" spans="1:4" s="3" customFormat="1" ht="24.9" customHeight="1" x14ac:dyDescent="0.3">
      <c r="A25" s="35" t="s">
        <v>61</v>
      </c>
      <c r="B25" s="144">
        <f>B24*D24</f>
        <v>8</v>
      </c>
      <c r="C25" s="145"/>
      <c r="D25" s="146"/>
    </row>
    <row r="26" spans="1:4" s="3" customFormat="1" ht="24.9" customHeight="1" x14ac:dyDescent="0.3">
      <c r="A26" s="139" t="s">
        <v>87</v>
      </c>
      <c r="B26" s="194" t="s">
        <v>600</v>
      </c>
      <c r="C26" s="195"/>
      <c r="D26" s="196"/>
    </row>
    <row r="27" spans="1:4" s="3" customFormat="1" ht="24.9" customHeight="1" x14ac:dyDescent="0.3">
      <c r="A27" s="141"/>
      <c r="B27" s="197"/>
      <c r="C27" s="198"/>
      <c r="D27" s="199"/>
    </row>
    <row r="28" spans="1:4" ht="24.9" customHeight="1" x14ac:dyDescent="0.3">
      <c r="A28" s="137" t="s">
        <v>51</v>
      </c>
      <c r="B28" s="137"/>
      <c r="C28" s="137"/>
      <c r="D28" s="137"/>
    </row>
    <row r="29" spans="1:4" ht="24.9" customHeight="1" x14ac:dyDescent="0.3">
      <c r="A29" s="35" t="s">
        <v>52</v>
      </c>
      <c r="B29" s="147">
        <v>8</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601</v>
      </c>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602</v>
      </c>
      <c r="C48" s="11" t="s">
        <v>79</v>
      </c>
      <c r="D48" s="82">
        <v>43040</v>
      </c>
    </row>
    <row r="50" spans="2:4" x14ac:dyDescent="0.3">
      <c r="B50" s="5" t="s">
        <v>264</v>
      </c>
      <c r="D50" s="67">
        <v>43586</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Registers\student services\[Copy of David - Risk Register v4.xlsm]Settings'!#REF!</xm:f>
          </x14:formula1>
          <xm:sqref>B4</xm:sqref>
        </x14:dataValidation>
        <x14:dataValidation type="list" allowBlank="1" showInputMessage="1" showErrorMessage="1">
          <x14:formula1>
            <xm:f>'S:\shared data\Enterprise Risk Management\ERM Training Sessions\Risk Registers\student services\[Copy of David - Risk Register v4.xlsm]Settings'!#REF!</xm:f>
          </x14:formula1>
          <xm:sqref>D10</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7">
    <pageSetUpPr fitToPage="1"/>
  </sheetPr>
  <dimension ref="A1:E54"/>
  <sheetViews>
    <sheetView zoomScaleNormal="100" workbookViewId="0">
      <selection activeCell="B11" sqref="B11:D13"/>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462</v>
      </c>
      <c r="C4" s="36" t="s">
        <v>46</v>
      </c>
      <c r="D4" s="6" t="s">
        <v>603</v>
      </c>
    </row>
    <row r="5" spans="1:4" ht="24.9" customHeight="1" x14ac:dyDescent="0.3">
      <c r="A5" s="139" t="s">
        <v>43</v>
      </c>
      <c r="B5" s="142" t="s">
        <v>604</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605</v>
      </c>
      <c r="C10" s="36" t="s">
        <v>34</v>
      </c>
      <c r="D10" s="6" t="s">
        <v>14</v>
      </c>
    </row>
    <row r="11" spans="1:4" ht="24.9" customHeight="1" x14ac:dyDescent="0.3">
      <c r="A11" s="139" t="s">
        <v>44</v>
      </c>
      <c r="B11" s="143" t="s">
        <v>606</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607</v>
      </c>
      <c r="C14" s="143"/>
      <c r="D14" s="143"/>
    </row>
    <row r="15" spans="1:4" ht="24.9" customHeight="1" x14ac:dyDescent="0.3">
      <c r="A15" s="139" t="s">
        <v>48</v>
      </c>
      <c r="B15" s="143" t="s">
        <v>608</v>
      </c>
      <c r="C15" s="143"/>
      <c r="D15" s="143"/>
    </row>
    <row r="16" spans="1:4" ht="24.9" customHeight="1" x14ac:dyDescent="0.3">
      <c r="A16" s="140"/>
      <c r="B16" s="143"/>
      <c r="C16" s="143"/>
      <c r="D16" s="143"/>
    </row>
    <row r="17" spans="1:5" ht="24.9" customHeight="1" x14ac:dyDescent="0.3">
      <c r="A17" s="140"/>
      <c r="B17" s="143"/>
      <c r="C17" s="143"/>
      <c r="D17" s="143"/>
    </row>
    <row r="18" spans="1:5" ht="24.9" customHeight="1" x14ac:dyDescent="0.3">
      <c r="A18" s="141"/>
      <c r="B18" s="143"/>
      <c r="C18" s="143"/>
      <c r="D18" s="143"/>
    </row>
    <row r="19" spans="1:5" ht="24.9" customHeight="1" x14ac:dyDescent="0.3">
      <c r="A19" s="139" t="s">
        <v>49</v>
      </c>
      <c r="B19" s="273" t="s">
        <v>609</v>
      </c>
      <c r="C19" s="231"/>
      <c r="D19" s="231"/>
    </row>
    <row r="20" spans="1:5" ht="24.9" customHeight="1" x14ac:dyDescent="0.3">
      <c r="A20" s="140"/>
      <c r="B20" s="231"/>
      <c r="C20" s="231"/>
      <c r="D20" s="231"/>
    </row>
    <row r="21" spans="1:5" ht="24.9" customHeight="1" x14ac:dyDescent="0.3">
      <c r="A21" s="140"/>
      <c r="B21" s="231"/>
      <c r="C21" s="231"/>
      <c r="D21" s="231"/>
    </row>
    <row r="22" spans="1:5" ht="24.9" customHeight="1" x14ac:dyDescent="0.3">
      <c r="A22" s="141"/>
      <c r="B22" s="231"/>
      <c r="C22" s="231"/>
      <c r="D22" s="231"/>
    </row>
    <row r="23" spans="1:5" ht="24.9" customHeight="1" x14ac:dyDescent="0.3">
      <c r="A23" s="137" t="s">
        <v>50</v>
      </c>
      <c r="B23" s="137"/>
      <c r="C23" s="137"/>
      <c r="D23" s="137"/>
    </row>
    <row r="24" spans="1:5" ht="24.9" customHeight="1" x14ac:dyDescent="0.3">
      <c r="A24" s="35" t="s">
        <v>1</v>
      </c>
      <c r="B24" s="37">
        <v>4</v>
      </c>
      <c r="C24" s="35" t="s">
        <v>28</v>
      </c>
      <c r="D24" s="37">
        <v>4</v>
      </c>
    </row>
    <row r="25" spans="1:5" s="3" customFormat="1" ht="24.9" customHeight="1" x14ac:dyDescent="0.3">
      <c r="A25" s="35" t="s">
        <v>61</v>
      </c>
      <c r="B25" s="144">
        <f>B24*D24</f>
        <v>16</v>
      </c>
      <c r="C25" s="145"/>
      <c r="D25" s="146"/>
    </row>
    <row r="26" spans="1:5" s="3" customFormat="1" ht="24.9" customHeight="1" x14ac:dyDescent="0.3">
      <c r="A26" s="139" t="s">
        <v>87</v>
      </c>
      <c r="B26" s="229" t="s">
        <v>610</v>
      </c>
      <c r="C26" s="181"/>
      <c r="D26" s="182"/>
    </row>
    <row r="27" spans="1:5" s="3" customFormat="1" ht="24.9" customHeight="1" x14ac:dyDescent="0.3">
      <c r="A27" s="141"/>
      <c r="B27" s="183"/>
      <c r="C27" s="184"/>
      <c r="D27" s="185"/>
    </row>
    <row r="28" spans="1:5" ht="24.9" customHeight="1" x14ac:dyDescent="0.3">
      <c r="A28" s="137" t="s">
        <v>51</v>
      </c>
      <c r="B28" s="137"/>
      <c r="C28" s="137"/>
      <c r="D28" s="137"/>
    </row>
    <row r="29" spans="1:5" ht="24.9" customHeight="1" x14ac:dyDescent="0.3">
      <c r="A29" s="35" t="s">
        <v>52</v>
      </c>
      <c r="B29" s="200">
        <v>9</v>
      </c>
      <c r="C29" s="200"/>
      <c r="D29" s="200"/>
    </row>
    <row r="30" spans="1:5" ht="24.9" customHeight="1" x14ac:dyDescent="0.3">
      <c r="A30" s="137" t="s">
        <v>53</v>
      </c>
      <c r="B30" s="137"/>
      <c r="C30" s="137"/>
      <c r="D30" s="137"/>
    </row>
    <row r="31" spans="1:5" ht="24.9" customHeight="1" x14ac:dyDescent="0.3">
      <c r="A31" s="148" t="s">
        <v>29</v>
      </c>
      <c r="B31" s="149"/>
      <c r="C31" s="148" t="s">
        <v>30</v>
      </c>
      <c r="D31" s="149"/>
    </row>
    <row r="32" spans="1:5" ht="24.9" customHeight="1" x14ac:dyDescent="0.3">
      <c r="A32" s="152" t="s">
        <v>611</v>
      </c>
      <c r="B32" s="152"/>
      <c r="C32" s="152" t="s">
        <v>329</v>
      </c>
      <c r="D32" s="152"/>
      <c r="E32" s="5" t="s">
        <v>348</v>
      </c>
    </row>
    <row r="33" spans="1:4" ht="24.9" customHeight="1" x14ac:dyDescent="0.3">
      <c r="A33" s="152" t="s">
        <v>612</v>
      </c>
      <c r="B33" s="152"/>
      <c r="C33" s="152" t="s">
        <v>329</v>
      </c>
      <c r="D33" s="152"/>
    </row>
    <row r="34" spans="1:4" ht="24.9" customHeight="1" x14ac:dyDescent="0.3">
      <c r="A34" s="152" t="s">
        <v>613</v>
      </c>
      <c r="B34" s="152"/>
      <c r="C34" s="152" t="s">
        <v>329</v>
      </c>
      <c r="D34" s="152"/>
    </row>
    <row r="35" spans="1:4" ht="24.9" customHeight="1" x14ac:dyDescent="0.3">
      <c r="A35" s="152" t="s">
        <v>614</v>
      </c>
      <c r="B35" s="152"/>
      <c r="C35" s="152" t="s">
        <v>329</v>
      </c>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615</v>
      </c>
      <c r="B38" s="157"/>
      <c r="C38" s="8" t="s">
        <v>616</v>
      </c>
      <c r="D38" s="8" t="s">
        <v>617</v>
      </c>
    </row>
    <row r="39" spans="1:4" ht="24.9" customHeight="1" x14ac:dyDescent="0.3">
      <c r="A39" s="150" t="s">
        <v>618</v>
      </c>
      <c r="B39" s="151"/>
      <c r="C39" s="8" t="s">
        <v>616</v>
      </c>
      <c r="D39" s="8" t="s">
        <v>617</v>
      </c>
    </row>
    <row r="40" spans="1:4" ht="24.9" customHeight="1" x14ac:dyDescent="0.3">
      <c r="A40" s="201" t="s">
        <v>619</v>
      </c>
      <c r="B40" s="202"/>
      <c r="C40" s="8" t="s">
        <v>616</v>
      </c>
      <c r="D40" s="8" t="s">
        <v>617</v>
      </c>
    </row>
    <row r="41" spans="1:4" ht="24.9" customHeight="1" x14ac:dyDescent="0.3">
      <c r="A41" s="240" t="s">
        <v>620</v>
      </c>
      <c r="B41" s="241"/>
      <c r="C41" s="78" t="s">
        <v>621</v>
      </c>
      <c r="D41" s="7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t="s">
        <v>622</v>
      </c>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222</v>
      </c>
      <c r="C48" s="11" t="s">
        <v>79</v>
      </c>
      <c r="D48" s="38" t="s">
        <v>623</v>
      </c>
    </row>
    <row r="49" spans="1:4" x14ac:dyDescent="0.3">
      <c r="A49" s="5" t="s">
        <v>393</v>
      </c>
      <c r="B49" s="5" t="s">
        <v>624</v>
      </c>
    </row>
    <row r="50" spans="1:4" x14ac:dyDescent="0.3">
      <c r="A50" s="5" t="s">
        <v>625</v>
      </c>
      <c r="D50" s="103">
        <v>43175</v>
      </c>
    </row>
    <row r="52" spans="1:4" x14ac:dyDescent="0.3">
      <c r="B52" s="5" t="s">
        <v>626</v>
      </c>
      <c r="D52" s="67">
        <v>43405</v>
      </c>
    </row>
    <row r="54" spans="1:4" x14ac:dyDescent="0.3">
      <c r="B54" s="5" t="s">
        <v>491</v>
      </c>
      <c r="D54" s="5" t="s">
        <v>492</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0"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Registers\Fin and Admin\[Finance and Admin consolidated Risk Register draft 1.xlsm]Settings'!#REF!</xm:f>
          </x14:formula1>
          <xm:sqref>D10</xm:sqref>
        </x14:dataValidation>
        <x14:dataValidation type="list" allowBlank="1" showInputMessage="1" showErrorMessage="1">
          <x14:formula1>
            <xm:f>'S:\shared data\Enterprise Risk Management\ERM Training Sessions\Risk Registers\Fin and Admin\[Finance and Admin consolidated Risk Register draft 1.xlsm]Settings'!#REF!</xm:f>
          </x14:formula1>
          <xm:sqref>B4</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8">
    <pageSetUpPr fitToPage="1"/>
  </sheetPr>
  <dimension ref="A1:D54"/>
  <sheetViews>
    <sheetView topLeftCell="A2" zoomScaleNormal="100" workbookViewId="0">
      <selection activeCell="B11" sqref="B11:D13"/>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462</v>
      </c>
      <c r="C4" s="36" t="s">
        <v>46</v>
      </c>
      <c r="D4" s="6" t="s">
        <v>603</v>
      </c>
    </row>
    <row r="5" spans="1:4" ht="24.9" customHeight="1" x14ac:dyDescent="0.3">
      <c r="A5" s="139" t="s">
        <v>43</v>
      </c>
      <c r="B5" s="142" t="s">
        <v>627</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628</v>
      </c>
      <c r="C10" s="36" t="s">
        <v>34</v>
      </c>
      <c r="D10" s="6" t="s">
        <v>14</v>
      </c>
    </row>
    <row r="11" spans="1:4" ht="24.9" customHeight="1" x14ac:dyDescent="0.3">
      <c r="A11" s="139" t="s">
        <v>44</v>
      </c>
      <c r="B11" s="231" t="s">
        <v>1055</v>
      </c>
      <c r="C11" s="231"/>
      <c r="D11" s="231"/>
    </row>
    <row r="12" spans="1:4" ht="24.9" customHeight="1" x14ac:dyDescent="0.3">
      <c r="A12" s="140"/>
      <c r="B12" s="231"/>
      <c r="C12" s="231"/>
      <c r="D12" s="231"/>
    </row>
    <row r="13" spans="1:4" ht="24.9" customHeight="1" x14ac:dyDescent="0.3">
      <c r="A13" s="141"/>
      <c r="B13" s="231"/>
      <c r="C13" s="231"/>
      <c r="D13" s="231"/>
    </row>
    <row r="14" spans="1:4" ht="24.9" customHeight="1" x14ac:dyDescent="0.3">
      <c r="A14" s="36" t="s">
        <v>47</v>
      </c>
      <c r="B14" s="231" t="s">
        <v>629</v>
      </c>
      <c r="C14" s="231"/>
      <c r="D14" s="231"/>
    </row>
    <row r="15" spans="1:4" ht="24.9" customHeight="1" x14ac:dyDescent="0.3">
      <c r="A15" s="139" t="s">
        <v>48</v>
      </c>
      <c r="B15" s="143" t="s">
        <v>630</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631</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64">
        <v>4</v>
      </c>
      <c r="C24" s="35" t="s">
        <v>28</v>
      </c>
      <c r="D24" s="37">
        <v>3</v>
      </c>
    </row>
    <row r="25" spans="1:4" s="3" customFormat="1" ht="24.9" customHeight="1" x14ac:dyDescent="0.3">
      <c r="A25" s="35" t="s">
        <v>61</v>
      </c>
      <c r="B25" s="144">
        <f>B24*D24</f>
        <v>12</v>
      </c>
      <c r="C25" s="145"/>
      <c r="D25" s="146"/>
    </row>
    <row r="26" spans="1:4" s="3" customFormat="1" ht="24.9" customHeight="1" x14ac:dyDescent="0.3">
      <c r="A26" s="139" t="s">
        <v>87</v>
      </c>
      <c r="B26" s="203" t="s">
        <v>1054</v>
      </c>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00">
        <v>6</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632</v>
      </c>
      <c r="B32" s="152"/>
      <c r="C32" s="152" t="s">
        <v>329</v>
      </c>
      <c r="D32" s="152"/>
    </row>
    <row r="33" spans="1:4" ht="24.9" customHeight="1" x14ac:dyDescent="0.3">
      <c r="A33" s="152" t="s">
        <v>633</v>
      </c>
      <c r="B33" s="152"/>
      <c r="C33" s="152" t="s">
        <v>329</v>
      </c>
      <c r="D33" s="152"/>
    </row>
    <row r="34" spans="1:4" ht="24.9" customHeight="1" x14ac:dyDescent="0.3">
      <c r="A34" s="152" t="s">
        <v>634</v>
      </c>
      <c r="B34" s="152"/>
      <c r="C34" s="152" t="s">
        <v>635</v>
      </c>
      <c r="D34" s="152"/>
    </row>
    <row r="35" spans="1:4" ht="24.9" customHeight="1" x14ac:dyDescent="0.3">
      <c r="A35" s="148" t="s">
        <v>31</v>
      </c>
      <c r="B35" s="153"/>
      <c r="C35" s="153"/>
      <c r="D35" s="149"/>
    </row>
    <row r="36" spans="1:4" ht="24.9" customHeight="1" x14ac:dyDescent="0.3">
      <c r="A36" s="154" t="s">
        <v>32</v>
      </c>
      <c r="B36" s="155"/>
      <c r="C36" s="34" t="s">
        <v>54</v>
      </c>
      <c r="D36" s="34" t="s">
        <v>118</v>
      </c>
    </row>
    <row r="37" spans="1:4" ht="37.200000000000003" customHeight="1" x14ac:dyDescent="0.3">
      <c r="A37" s="274" t="s">
        <v>636</v>
      </c>
      <c r="B37" s="275"/>
      <c r="C37" s="78" t="s">
        <v>637</v>
      </c>
      <c r="D37" s="78" t="s">
        <v>638</v>
      </c>
    </row>
    <row r="38" spans="1:4" ht="37.200000000000003" customHeight="1" x14ac:dyDescent="0.3">
      <c r="A38" s="115" t="s">
        <v>639</v>
      </c>
      <c r="B38" s="116"/>
      <c r="C38" s="78" t="s">
        <v>640</v>
      </c>
      <c r="D38" s="117">
        <v>43647</v>
      </c>
    </row>
    <row r="39" spans="1:4" ht="43.95" customHeight="1" x14ac:dyDescent="0.3">
      <c r="A39" s="274" t="s">
        <v>641</v>
      </c>
      <c r="B39" s="275"/>
      <c r="C39" s="78" t="s">
        <v>642</v>
      </c>
      <c r="D39" s="78" t="s">
        <v>643</v>
      </c>
    </row>
    <row r="40" spans="1:4" ht="24.9" customHeight="1" x14ac:dyDescent="0.3">
      <c r="A40" s="274" t="s">
        <v>644</v>
      </c>
      <c r="B40" s="275"/>
      <c r="C40" s="78" t="s">
        <v>642</v>
      </c>
      <c r="D40" s="78" t="s">
        <v>643</v>
      </c>
    </row>
    <row r="41" spans="1:4" ht="27" customHeight="1" x14ac:dyDescent="0.3">
      <c r="A41" s="274" t="s">
        <v>645</v>
      </c>
      <c r="B41" s="275"/>
      <c r="C41" s="78" t="s">
        <v>642</v>
      </c>
      <c r="D41" s="78" t="s">
        <v>643</v>
      </c>
    </row>
    <row r="42" spans="1:4" ht="24.9" customHeight="1" x14ac:dyDescent="0.3">
      <c r="A42" s="274" t="s">
        <v>646</v>
      </c>
      <c r="B42" s="275"/>
      <c r="C42" s="78" t="s">
        <v>647</v>
      </c>
      <c r="D42" s="78" t="s">
        <v>643</v>
      </c>
    </row>
    <row r="43" spans="1:4" ht="24.9" customHeight="1" x14ac:dyDescent="0.3">
      <c r="A43" s="276" t="s">
        <v>40</v>
      </c>
      <c r="B43" s="277"/>
      <c r="C43" s="78"/>
      <c r="D43" s="78"/>
    </row>
    <row r="44" spans="1:4" ht="24.9" customHeight="1" x14ac:dyDescent="0.3">
      <c r="A44" s="158" t="s">
        <v>55</v>
      </c>
      <c r="B44" s="160" t="s">
        <v>648</v>
      </c>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222</v>
      </c>
      <c r="C48" s="11" t="s">
        <v>79</v>
      </c>
      <c r="D48" s="38" t="s">
        <v>649</v>
      </c>
    </row>
    <row r="49" spans="1:4" x14ac:dyDescent="0.3">
      <c r="A49" s="5" t="s">
        <v>139</v>
      </c>
      <c r="B49" s="5" t="s">
        <v>261</v>
      </c>
      <c r="D49" s="2" t="s">
        <v>650</v>
      </c>
    </row>
    <row r="50" spans="1:4" x14ac:dyDescent="0.3">
      <c r="A50" s="5" t="s">
        <v>651</v>
      </c>
    </row>
    <row r="51" spans="1:4" x14ac:dyDescent="0.3">
      <c r="A51" s="5" t="s">
        <v>652</v>
      </c>
    </row>
    <row r="53" spans="1:4" x14ac:dyDescent="0.3">
      <c r="B53" s="5" t="s">
        <v>653</v>
      </c>
      <c r="D53" s="67">
        <v>43405</v>
      </c>
    </row>
    <row r="54" spans="1:4" x14ac:dyDescent="0.3">
      <c r="B54" s="5" t="s">
        <v>491</v>
      </c>
      <c r="D54" s="5" t="s">
        <v>492</v>
      </c>
    </row>
  </sheetData>
  <mergeCells count="38">
    <mergeCell ref="A46:A47"/>
    <mergeCell ref="B46:D47"/>
    <mergeCell ref="A40:B40"/>
    <mergeCell ref="A41:B41"/>
    <mergeCell ref="A42:B42"/>
    <mergeCell ref="A43:B43"/>
    <mergeCell ref="A44:A45"/>
    <mergeCell ref="B44:D45"/>
    <mergeCell ref="A39:B39"/>
    <mergeCell ref="A31:B31"/>
    <mergeCell ref="C31:D31"/>
    <mergeCell ref="A32:B32"/>
    <mergeCell ref="C32:D32"/>
    <mergeCell ref="A33:B33"/>
    <mergeCell ref="C33:D33"/>
    <mergeCell ref="A34:B34"/>
    <mergeCell ref="C34:D34"/>
    <mergeCell ref="A35:D35"/>
    <mergeCell ref="A36:B36"/>
    <mergeCell ref="A37:B37"/>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Registers\Fin and Admin\[Finance and Admin consolidated Risk Register draft 1.xlsm]Settings'!#REF!</xm:f>
          </x14:formula1>
          <xm:sqref>D10</xm:sqref>
        </x14:dataValidation>
        <x14:dataValidation type="list" allowBlank="1" showInputMessage="1" showErrorMessage="1">
          <x14:formula1>
            <xm:f>'S:\shared data\Enterprise Risk Management\ERM Training Sessions\Risk Registers\Fin and Admin\[Finance and Admin consolidated Risk Register draft 1.xlsm]Settings'!#REF!</xm:f>
          </x14:formula1>
          <xm:sqref>B4</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8">
    <pageSetUpPr fitToPage="1"/>
  </sheetPr>
  <dimension ref="A1:D48"/>
  <sheetViews>
    <sheetView zoomScaleNormal="100" workbookViewId="0">
      <selection activeCell="B5" sqref="B5:D9"/>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654</v>
      </c>
      <c r="C4" s="36" t="s">
        <v>46</v>
      </c>
      <c r="D4" s="6" t="s">
        <v>144</v>
      </c>
    </row>
    <row r="5" spans="1:4" ht="24.9" customHeight="1" x14ac:dyDescent="0.3">
      <c r="A5" s="139" t="s">
        <v>43</v>
      </c>
      <c r="B5" s="142" t="s">
        <v>655</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656</v>
      </c>
      <c r="C10" s="36" t="s">
        <v>34</v>
      </c>
      <c r="D10" s="6" t="s">
        <v>14</v>
      </c>
    </row>
    <row r="11" spans="1:4" ht="24.9" customHeight="1" x14ac:dyDescent="0.3">
      <c r="A11" s="139" t="s">
        <v>44</v>
      </c>
      <c r="B11" s="143" t="s">
        <v>657</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658</v>
      </c>
      <c r="C14" s="143"/>
      <c r="D14" s="143"/>
    </row>
    <row r="15" spans="1:4" ht="24.9" customHeight="1" x14ac:dyDescent="0.3">
      <c r="A15" s="139" t="s">
        <v>48</v>
      </c>
      <c r="B15" s="143" t="s">
        <v>659</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660</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2</v>
      </c>
      <c r="C24" s="35" t="s">
        <v>28</v>
      </c>
      <c r="D24" s="37">
        <v>4</v>
      </c>
    </row>
    <row r="25" spans="1:4" s="3" customFormat="1" ht="24.9" customHeight="1" x14ac:dyDescent="0.3">
      <c r="A25" s="35" t="s">
        <v>61</v>
      </c>
      <c r="B25" s="144">
        <f>B24*D24</f>
        <v>8</v>
      </c>
      <c r="C25" s="145"/>
      <c r="D25" s="146"/>
    </row>
    <row r="26" spans="1:4" s="3" customFormat="1" ht="24.9" customHeight="1" x14ac:dyDescent="0.3">
      <c r="A26" s="139" t="s">
        <v>87</v>
      </c>
      <c r="B26" s="203"/>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00">
        <v>10</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c r="B32" s="152"/>
      <c r="C32" s="152"/>
      <c r="D32" s="152"/>
    </row>
    <row r="33" spans="1:4" ht="24.9" customHeight="1" x14ac:dyDescent="0.3">
      <c r="A33" s="152" t="s">
        <v>661</v>
      </c>
      <c r="B33" s="152"/>
      <c r="C33" s="152"/>
      <c r="D33" s="152"/>
    </row>
    <row r="34" spans="1:4" ht="24.9" customHeight="1" x14ac:dyDescent="0.3">
      <c r="A34" s="152" t="s">
        <v>662</v>
      </c>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663</v>
      </c>
      <c r="B38" s="157"/>
      <c r="C38" s="8"/>
      <c r="D38" s="8"/>
    </row>
    <row r="39" spans="1:4" ht="24.9" customHeight="1" x14ac:dyDescent="0.3">
      <c r="A39" s="150" t="s">
        <v>664</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144</v>
      </c>
      <c r="C48" s="11" t="s">
        <v>79</v>
      </c>
      <c r="D48" s="82">
        <v>43040</v>
      </c>
    </row>
  </sheetData>
  <sheetProtection sheet="1" objects="1" scenarios="1"/>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[Marketing.xlsm]Settings!#REF!</xm:f>
          </x14:formula1>
          <xm:sqref>D10</xm:sqref>
        </x14:dataValidation>
        <x14:dataValidation type="list" allowBlank="1" showInputMessage="1" showErrorMessage="1">
          <x14:formula1>
            <xm:f>[Marketing.xlsm]Settings!#REF!</xm:f>
          </x14:formula1>
          <xm:sqref>B4</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7">
    <pageSetUpPr fitToPage="1"/>
  </sheetPr>
  <dimension ref="A1:F51"/>
  <sheetViews>
    <sheetView topLeftCell="A43"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462</v>
      </c>
      <c r="C4" s="36" t="s">
        <v>46</v>
      </c>
      <c r="D4" s="6" t="s">
        <v>665</v>
      </c>
    </row>
    <row r="5" spans="1:6" ht="24.9" customHeight="1" x14ac:dyDescent="0.3">
      <c r="A5" s="139" t="s">
        <v>43</v>
      </c>
      <c r="B5" s="142" t="s">
        <v>666</v>
      </c>
      <c r="C5" s="142"/>
      <c r="D5" s="142"/>
      <c r="F5" s="5" t="s">
        <v>667</v>
      </c>
    </row>
    <row r="6" spans="1:6" ht="24.9" customHeight="1" x14ac:dyDescent="0.3">
      <c r="A6" s="140"/>
      <c r="B6" s="142"/>
      <c r="C6" s="142"/>
      <c r="D6" s="142"/>
    </row>
    <row r="7" spans="1:6" ht="24.9" customHeight="1" x14ac:dyDescent="0.3">
      <c r="A7" s="140"/>
      <c r="B7" s="142"/>
      <c r="C7" s="142"/>
      <c r="D7" s="142"/>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70" t="s">
        <v>668</v>
      </c>
      <c r="C10" s="36" t="s">
        <v>34</v>
      </c>
      <c r="D10" s="6" t="s">
        <v>14</v>
      </c>
    </row>
    <row r="11" spans="1:6" ht="24.9" customHeight="1" x14ac:dyDescent="0.3">
      <c r="A11" s="139" t="s">
        <v>44</v>
      </c>
      <c r="B11" s="143" t="s">
        <v>669</v>
      </c>
      <c r="C11" s="143"/>
      <c r="D11" s="143"/>
    </row>
    <row r="12" spans="1:6" ht="24.9" customHeight="1" x14ac:dyDescent="0.3">
      <c r="A12" s="140"/>
      <c r="B12" s="143"/>
      <c r="C12" s="143"/>
      <c r="D12" s="143"/>
    </row>
    <row r="13" spans="1:6" ht="24.9" customHeight="1" x14ac:dyDescent="0.3">
      <c r="A13" s="141"/>
      <c r="B13" s="143"/>
      <c r="C13" s="143"/>
      <c r="D13" s="143"/>
    </row>
    <row r="14" spans="1:6" ht="24.9" customHeight="1" x14ac:dyDescent="0.3">
      <c r="A14" s="36" t="s">
        <v>47</v>
      </c>
      <c r="B14" s="143" t="s">
        <v>670</v>
      </c>
      <c r="C14" s="143"/>
      <c r="D14" s="143"/>
    </row>
    <row r="15" spans="1:6" ht="24.9" customHeight="1" x14ac:dyDescent="0.3">
      <c r="A15" s="139" t="s">
        <v>48</v>
      </c>
      <c r="B15" s="143" t="s">
        <v>671</v>
      </c>
      <c r="C15" s="143"/>
      <c r="D15" s="143"/>
    </row>
    <row r="16" spans="1:6"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231" t="s">
        <v>672</v>
      </c>
      <c r="C19" s="231"/>
      <c r="D19" s="231"/>
    </row>
    <row r="20" spans="1:4" ht="24.9" customHeight="1" x14ac:dyDescent="0.3">
      <c r="A20" s="140"/>
      <c r="B20" s="231"/>
      <c r="C20" s="231"/>
      <c r="D20" s="231"/>
    </row>
    <row r="21" spans="1:4" ht="24.9" customHeight="1" x14ac:dyDescent="0.3">
      <c r="A21" s="140"/>
      <c r="B21" s="231"/>
      <c r="C21" s="231"/>
      <c r="D21" s="231"/>
    </row>
    <row r="22" spans="1:4" ht="24.9" customHeight="1" x14ac:dyDescent="0.3">
      <c r="A22" s="141"/>
      <c r="B22" s="231"/>
      <c r="C22" s="231"/>
      <c r="D22" s="231"/>
    </row>
    <row r="23" spans="1:4" ht="24.9" customHeight="1" x14ac:dyDescent="0.3">
      <c r="A23" s="137" t="s">
        <v>50</v>
      </c>
      <c r="B23" s="137"/>
      <c r="C23" s="137"/>
      <c r="D23" s="137"/>
    </row>
    <row r="24" spans="1:4" ht="24.9" customHeight="1" x14ac:dyDescent="0.3">
      <c r="A24" s="35" t="s">
        <v>1</v>
      </c>
      <c r="B24" s="37">
        <v>2</v>
      </c>
      <c r="C24" s="35" t="s">
        <v>28</v>
      </c>
      <c r="D24" s="37">
        <v>2</v>
      </c>
    </row>
    <row r="25" spans="1:4" s="3" customFormat="1" ht="24.9" customHeight="1" x14ac:dyDescent="0.3">
      <c r="A25" s="35" t="s">
        <v>61</v>
      </c>
      <c r="B25" s="144">
        <f>B24*D24</f>
        <v>4</v>
      </c>
      <c r="C25" s="145"/>
      <c r="D25" s="146"/>
    </row>
    <row r="26" spans="1:4" s="3" customFormat="1" ht="24.9" customHeight="1" x14ac:dyDescent="0.3">
      <c r="A26" s="139" t="s">
        <v>87</v>
      </c>
      <c r="B26" s="203"/>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00">
        <v>4</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673</v>
      </c>
      <c r="C48" s="11" t="s">
        <v>79</v>
      </c>
      <c r="D48" s="82">
        <v>43040</v>
      </c>
    </row>
    <row r="49" spans="1:4" x14ac:dyDescent="0.3">
      <c r="A49" s="5" t="s">
        <v>139</v>
      </c>
      <c r="B49" s="5" t="s">
        <v>624</v>
      </c>
      <c r="D49" s="103">
        <v>43175</v>
      </c>
    </row>
    <row r="50" spans="1:4" x14ac:dyDescent="0.3">
      <c r="A50" s="5" t="s">
        <v>625</v>
      </c>
    </row>
    <row r="51" spans="1:4" x14ac:dyDescent="0.3">
      <c r="B51" s="5" t="s">
        <v>674</v>
      </c>
      <c r="D51" s="103">
        <v>43616</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Registers\Fin and Admin\[Finance and Admin consolidated Risk Register draft 1.xlsm]Settings'!#REF!</xm:f>
          </x14:formula1>
          <xm:sqref>B4</xm:sqref>
        </x14:dataValidation>
        <x14:dataValidation type="list" allowBlank="1" showInputMessage="1" showErrorMessage="1">
          <x14:formula1>
            <xm:f>'S:\shared data\Enterprise Risk Management\ERM Training Sessions\Risk Registers\Fin and Admin\[Finance and Admin consolidated Risk Register draft 1.xlsm]Settings'!#REF!</xm:f>
          </x14:formula1>
          <xm:sqref>D10</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2">
    <pageSetUpPr fitToPage="1"/>
  </sheetPr>
  <dimension ref="A1:F52"/>
  <sheetViews>
    <sheetView topLeftCell="A16" zoomScaleNormal="100" workbookViewId="0">
      <selection activeCell="B19" sqref="B19:D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5" width="9.109375" style="5"/>
    <col min="6" max="6" width="32.88671875" style="5" customWidth="1"/>
    <col min="7"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462</v>
      </c>
      <c r="C4" s="36" t="s">
        <v>46</v>
      </c>
      <c r="D4" s="6" t="s">
        <v>621</v>
      </c>
    </row>
    <row r="5" spans="1:6" ht="24.9" customHeight="1" x14ac:dyDescent="0.3">
      <c r="A5" s="139" t="s">
        <v>43</v>
      </c>
      <c r="B5" s="142" t="s">
        <v>675</v>
      </c>
      <c r="C5" s="142"/>
      <c r="D5" s="142"/>
    </row>
    <row r="6" spans="1:6" ht="24.9" customHeight="1" x14ac:dyDescent="0.3">
      <c r="A6" s="140"/>
      <c r="B6" s="142"/>
      <c r="C6" s="142"/>
      <c r="D6" s="142"/>
    </row>
    <row r="7" spans="1:6" ht="24.9" customHeight="1" x14ac:dyDescent="0.3">
      <c r="A7" s="140"/>
      <c r="B7" s="142"/>
      <c r="C7" s="142"/>
      <c r="D7" s="142"/>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70" t="s">
        <v>676</v>
      </c>
      <c r="C10" s="36" t="s">
        <v>34</v>
      </c>
      <c r="D10" s="6" t="s">
        <v>14</v>
      </c>
    </row>
    <row r="11" spans="1:6" ht="24.9" customHeight="1" x14ac:dyDescent="0.3">
      <c r="A11" s="139" t="s">
        <v>44</v>
      </c>
      <c r="B11" s="143" t="s">
        <v>677</v>
      </c>
      <c r="C11" s="143"/>
      <c r="D11" s="143"/>
      <c r="F11" s="272"/>
    </row>
    <row r="12" spans="1:6" ht="24.9" customHeight="1" x14ac:dyDescent="0.3">
      <c r="A12" s="140"/>
      <c r="B12" s="143"/>
      <c r="C12" s="143"/>
      <c r="D12" s="143"/>
      <c r="F12" s="272"/>
    </row>
    <row r="13" spans="1:6" ht="24.9" customHeight="1" x14ac:dyDescent="0.3">
      <c r="A13" s="141"/>
      <c r="B13" s="143"/>
      <c r="C13" s="143"/>
      <c r="D13" s="143"/>
      <c r="F13" s="272"/>
    </row>
    <row r="14" spans="1:6" ht="24.9" customHeight="1" x14ac:dyDescent="0.3">
      <c r="A14" s="36" t="s">
        <v>47</v>
      </c>
      <c r="B14" s="143" t="s">
        <v>678</v>
      </c>
      <c r="C14" s="143"/>
      <c r="D14" s="143"/>
    </row>
    <row r="15" spans="1:6" ht="24.9" customHeight="1" x14ac:dyDescent="0.3">
      <c r="A15" s="139" t="s">
        <v>48</v>
      </c>
      <c r="B15" s="261" t="s">
        <v>679</v>
      </c>
      <c r="C15" s="261"/>
      <c r="D15" s="261"/>
    </row>
    <row r="16" spans="1:6" ht="24.9" customHeight="1" x14ac:dyDescent="0.3">
      <c r="A16" s="140"/>
      <c r="B16" s="261"/>
      <c r="C16" s="261"/>
      <c r="D16" s="261"/>
    </row>
    <row r="17" spans="1:4" ht="24.9" customHeight="1" x14ac:dyDescent="0.3">
      <c r="A17" s="140"/>
      <c r="B17" s="261"/>
      <c r="C17" s="261"/>
      <c r="D17" s="261"/>
    </row>
    <row r="18" spans="1:4" ht="24.9" customHeight="1" x14ac:dyDescent="0.3">
      <c r="A18" s="141"/>
      <c r="B18" s="261"/>
      <c r="C18" s="261"/>
      <c r="D18" s="261"/>
    </row>
    <row r="19" spans="1:4" ht="24.9" customHeight="1" x14ac:dyDescent="0.3">
      <c r="A19" s="139" t="s">
        <v>49</v>
      </c>
      <c r="B19" s="231" t="s">
        <v>680</v>
      </c>
      <c r="C19" s="231"/>
      <c r="D19" s="231"/>
    </row>
    <row r="20" spans="1:4" ht="24.9" customHeight="1" x14ac:dyDescent="0.3">
      <c r="A20" s="140"/>
      <c r="B20" s="231"/>
      <c r="C20" s="231"/>
      <c r="D20" s="231"/>
    </row>
    <row r="21" spans="1:4" ht="24.9" customHeight="1" x14ac:dyDescent="0.3">
      <c r="A21" s="140"/>
      <c r="B21" s="231"/>
      <c r="C21" s="231"/>
      <c r="D21" s="231"/>
    </row>
    <row r="22" spans="1:4" ht="24.9" customHeight="1" x14ac:dyDescent="0.3">
      <c r="A22" s="141"/>
      <c r="B22" s="231"/>
      <c r="C22" s="231"/>
      <c r="D22" s="231"/>
    </row>
    <row r="23" spans="1:4" ht="24.9" customHeight="1" x14ac:dyDescent="0.3">
      <c r="A23" s="137" t="s">
        <v>50</v>
      </c>
      <c r="B23" s="137"/>
      <c r="C23" s="137"/>
      <c r="D23" s="137"/>
    </row>
    <row r="24" spans="1:4" ht="24.9" customHeight="1" x14ac:dyDescent="0.3">
      <c r="A24" s="35" t="s">
        <v>1</v>
      </c>
      <c r="B24" s="76">
        <v>3</v>
      </c>
      <c r="C24" s="35" t="s">
        <v>28</v>
      </c>
      <c r="D24" s="76">
        <v>3</v>
      </c>
    </row>
    <row r="25" spans="1:4" s="3" customFormat="1" ht="24.9" customHeight="1" x14ac:dyDescent="0.3">
      <c r="A25" s="35" t="s">
        <v>61</v>
      </c>
      <c r="B25" s="144">
        <f>B24*D24</f>
        <v>9</v>
      </c>
      <c r="C25" s="145"/>
      <c r="D25" s="146"/>
    </row>
    <row r="26" spans="1:4" s="3" customFormat="1" ht="24.9" customHeight="1" x14ac:dyDescent="0.3">
      <c r="A26" s="139" t="s">
        <v>87</v>
      </c>
      <c r="B26" s="203" t="s">
        <v>681</v>
      </c>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78">
        <v>9</v>
      </c>
      <c r="C29" s="278"/>
      <c r="D29" s="278"/>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682</v>
      </c>
      <c r="B32" s="152"/>
      <c r="C32" s="152" t="s">
        <v>329</v>
      </c>
      <c r="D32" s="152"/>
    </row>
    <row r="33" spans="1:6" ht="24.9" customHeight="1" x14ac:dyDescent="0.3">
      <c r="A33" s="152" t="s">
        <v>683</v>
      </c>
      <c r="B33" s="152"/>
      <c r="C33" s="152"/>
      <c r="D33" s="152"/>
    </row>
    <row r="34" spans="1:6" ht="24.9" customHeight="1" x14ac:dyDescent="0.3">
      <c r="A34" s="152"/>
      <c r="B34" s="152"/>
      <c r="C34" s="152"/>
      <c r="D34" s="152"/>
    </row>
    <row r="35" spans="1:6" ht="24.9" customHeight="1" x14ac:dyDescent="0.3">
      <c r="A35" s="152"/>
      <c r="B35" s="152"/>
      <c r="C35" s="152"/>
      <c r="D35" s="152"/>
    </row>
    <row r="36" spans="1:6" ht="24.9" customHeight="1" x14ac:dyDescent="0.3">
      <c r="A36" s="148" t="s">
        <v>31</v>
      </c>
      <c r="B36" s="153"/>
      <c r="C36" s="153"/>
      <c r="D36" s="149"/>
    </row>
    <row r="37" spans="1:6" ht="24.9" customHeight="1" x14ac:dyDescent="0.3">
      <c r="A37" s="154" t="s">
        <v>32</v>
      </c>
      <c r="B37" s="155"/>
      <c r="C37" s="34" t="s">
        <v>54</v>
      </c>
      <c r="D37" s="34" t="s">
        <v>118</v>
      </c>
    </row>
    <row r="38" spans="1:6" ht="24.9" customHeight="1" x14ac:dyDescent="0.3">
      <c r="A38" s="150" t="s">
        <v>684</v>
      </c>
      <c r="B38" s="151"/>
      <c r="C38" s="9" t="s">
        <v>621</v>
      </c>
      <c r="D38" s="90" t="s">
        <v>96</v>
      </c>
    </row>
    <row r="39" spans="1:6" ht="24.9" customHeight="1" x14ac:dyDescent="0.3">
      <c r="A39" s="150" t="s">
        <v>685</v>
      </c>
      <c r="B39" s="151"/>
      <c r="C39" s="9" t="s">
        <v>621</v>
      </c>
      <c r="D39" s="90" t="s">
        <v>96</v>
      </c>
      <c r="F39" s="118"/>
    </row>
    <row r="40" spans="1:6" ht="24.9" customHeight="1" x14ac:dyDescent="0.3">
      <c r="A40" s="150" t="s">
        <v>686</v>
      </c>
      <c r="B40" s="151"/>
      <c r="C40" s="9" t="s">
        <v>687</v>
      </c>
      <c r="D40" s="90">
        <v>43647</v>
      </c>
    </row>
    <row r="41" spans="1:6" ht="24.9" customHeight="1" x14ac:dyDescent="0.3">
      <c r="A41" s="150" t="s">
        <v>688</v>
      </c>
      <c r="B41" s="151"/>
      <c r="C41" s="9" t="s">
        <v>687</v>
      </c>
      <c r="D41" s="90">
        <v>43678</v>
      </c>
    </row>
    <row r="42" spans="1:6" ht="24.9" customHeight="1" x14ac:dyDescent="0.3">
      <c r="A42" s="150" t="s">
        <v>689</v>
      </c>
      <c r="B42" s="151"/>
      <c r="C42" s="9" t="s">
        <v>621</v>
      </c>
      <c r="D42" s="90">
        <v>43709</v>
      </c>
    </row>
    <row r="43" spans="1:6" ht="24.9" customHeight="1" x14ac:dyDescent="0.3">
      <c r="A43" s="150" t="s">
        <v>690</v>
      </c>
      <c r="B43" s="151"/>
      <c r="C43" s="9" t="s">
        <v>621</v>
      </c>
      <c r="D43" s="90">
        <v>43709</v>
      </c>
    </row>
    <row r="44" spans="1:6" ht="24.9" customHeight="1" x14ac:dyDescent="0.3">
      <c r="A44" s="158" t="s">
        <v>55</v>
      </c>
      <c r="B44" s="160"/>
      <c r="C44" s="161"/>
      <c r="D44" s="162"/>
    </row>
    <row r="45" spans="1:6" ht="24.9" customHeight="1" x14ac:dyDescent="0.3">
      <c r="A45" s="159"/>
      <c r="B45" s="163"/>
      <c r="C45" s="164"/>
      <c r="D45" s="165"/>
    </row>
    <row r="46" spans="1:6" ht="24.9" customHeight="1" x14ac:dyDescent="0.3">
      <c r="A46" s="158" t="s">
        <v>56</v>
      </c>
      <c r="B46" s="160"/>
      <c r="C46" s="161"/>
      <c r="D46" s="162"/>
    </row>
    <row r="47" spans="1:6" ht="24.9" customHeight="1" x14ac:dyDescent="0.3">
      <c r="A47" s="159"/>
      <c r="B47" s="163"/>
      <c r="C47" s="164"/>
      <c r="D47" s="165"/>
    </row>
    <row r="48" spans="1:6" ht="24.9" customHeight="1" x14ac:dyDescent="0.3">
      <c r="A48" s="10" t="s">
        <v>57</v>
      </c>
      <c r="B48" s="38" t="s">
        <v>691</v>
      </c>
      <c r="C48" s="11" t="s">
        <v>79</v>
      </c>
      <c r="D48" s="38" t="s">
        <v>692</v>
      </c>
    </row>
    <row r="49" spans="1:4" x14ac:dyDescent="0.3">
      <c r="A49" s="5" t="s">
        <v>393</v>
      </c>
      <c r="B49" s="5" t="s">
        <v>624</v>
      </c>
      <c r="D49" s="103">
        <v>43175</v>
      </c>
    </row>
    <row r="50" spans="1:4" x14ac:dyDescent="0.3">
      <c r="A50" s="5" t="s">
        <v>693</v>
      </c>
    </row>
    <row r="51" spans="1:4" x14ac:dyDescent="0.3">
      <c r="B51" s="5" t="s">
        <v>694</v>
      </c>
      <c r="D51" s="67">
        <v>43405</v>
      </c>
    </row>
    <row r="52" spans="1:4" x14ac:dyDescent="0.3">
      <c r="B52" s="5" t="s">
        <v>695</v>
      </c>
      <c r="D52" s="67">
        <v>43617</v>
      </c>
    </row>
  </sheetData>
  <mergeCells count="41">
    <mergeCell ref="A44:A45"/>
    <mergeCell ref="B44:D45"/>
    <mergeCell ref="A46:A47"/>
    <mergeCell ref="B46:D47"/>
    <mergeCell ref="A38:B38"/>
    <mergeCell ref="A39:B39"/>
    <mergeCell ref="A40:B40"/>
    <mergeCell ref="A41:B41"/>
    <mergeCell ref="A42:B42"/>
    <mergeCell ref="A43:B43"/>
    <mergeCell ref="A37:B37"/>
    <mergeCell ref="A30:D30"/>
    <mergeCell ref="A31:B31"/>
    <mergeCell ref="C31:D31"/>
    <mergeCell ref="A32:B32"/>
    <mergeCell ref="C32:D32"/>
    <mergeCell ref="A33:B33"/>
    <mergeCell ref="C33:D33"/>
    <mergeCell ref="A34:B34"/>
    <mergeCell ref="C34:D34"/>
    <mergeCell ref="A35:B35"/>
    <mergeCell ref="C35:D35"/>
    <mergeCell ref="A36:D36"/>
    <mergeCell ref="B29:D29"/>
    <mergeCell ref="F11:F13"/>
    <mergeCell ref="B14:D14"/>
    <mergeCell ref="A15:A18"/>
    <mergeCell ref="B15:D18"/>
    <mergeCell ref="A19:A22"/>
    <mergeCell ref="B19:D22"/>
    <mergeCell ref="A23:D23"/>
    <mergeCell ref="B25:D25"/>
    <mergeCell ref="A26:A27"/>
    <mergeCell ref="B26:D27"/>
    <mergeCell ref="A28:D28"/>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62" fitToHeight="0" orientation="portrait" horizontalDpi="400" verticalDpi="200" r:id="rId1"/>
  <headerFooter>
    <oddHeader>&amp;LFleming College&amp;REnterprise Risk Management Program</oddHeader>
    <oddFooter>&amp;L&amp;D&amp;CConfidential&amp;R&amp;P of &amp;N</odd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4">
    <pageSetUpPr fitToPage="1"/>
  </sheetPr>
  <dimension ref="A1:D51"/>
  <sheetViews>
    <sheetView topLeftCell="A15"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462</v>
      </c>
      <c r="C4" s="36" t="s">
        <v>46</v>
      </c>
      <c r="D4" s="6" t="s">
        <v>696</v>
      </c>
    </row>
    <row r="5" spans="1:4" ht="24.9" customHeight="1" x14ac:dyDescent="0.3">
      <c r="A5" s="139" t="s">
        <v>43</v>
      </c>
      <c r="B5" s="152" t="s">
        <v>697</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698</v>
      </c>
      <c r="C10" s="36" t="s">
        <v>34</v>
      </c>
      <c r="D10" s="6" t="s">
        <v>14</v>
      </c>
    </row>
    <row r="11" spans="1:4" ht="24.9" customHeight="1" x14ac:dyDescent="0.3">
      <c r="A11" s="139" t="s">
        <v>44</v>
      </c>
      <c r="B11" s="143" t="s">
        <v>699</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700</v>
      </c>
      <c r="C14" s="143"/>
      <c r="D14" s="143"/>
    </row>
    <row r="15" spans="1:4" ht="24.9" customHeight="1" x14ac:dyDescent="0.3">
      <c r="A15" s="139" t="s">
        <v>48</v>
      </c>
      <c r="B15" s="251" t="s">
        <v>701</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251" t="s">
        <v>702</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2</v>
      </c>
      <c r="C24" s="35" t="s">
        <v>28</v>
      </c>
      <c r="D24" s="37">
        <v>3</v>
      </c>
    </row>
    <row r="25" spans="1:4" s="3" customFormat="1" ht="24.9" customHeight="1" x14ac:dyDescent="0.3">
      <c r="A25" s="35" t="s">
        <v>61</v>
      </c>
      <c r="B25" s="144">
        <f>B24*D24</f>
        <v>6</v>
      </c>
      <c r="C25" s="145"/>
      <c r="D25" s="146"/>
    </row>
    <row r="26" spans="1:4" s="3" customFormat="1" ht="24.9" customHeight="1" x14ac:dyDescent="0.3">
      <c r="A26" s="139" t="s">
        <v>87</v>
      </c>
      <c r="B26" s="203"/>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79">
        <v>6</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703</v>
      </c>
      <c r="B32" s="152"/>
      <c r="C32" s="152" t="s">
        <v>114</v>
      </c>
      <c r="D32" s="152"/>
    </row>
    <row r="33" spans="1:4" ht="24.9" customHeight="1" x14ac:dyDescent="0.3">
      <c r="A33" s="152" t="s">
        <v>704</v>
      </c>
      <c r="B33" s="152"/>
      <c r="C33" s="152" t="s">
        <v>114</v>
      </c>
      <c r="D33" s="152"/>
    </row>
    <row r="34" spans="1:4" ht="24.9" customHeight="1" x14ac:dyDescent="0.3">
      <c r="A34" s="152" t="s">
        <v>705</v>
      </c>
      <c r="B34" s="152"/>
      <c r="C34" s="152" t="s">
        <v>114</v>
      </c>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706</v>
      </c>
      <c r="B38" s="157"/>
      <c r="C38" s="8" t="s">
        <v>707</v>
      </c>
      <c r="D38" s="8" t="s">
        <v>708</v>
      </c>
    </row>
    <row r="39" spans="1:4" ht="24.9" customHeight="1" x14ac:dyDescent="0.3">
      <c r="A39" s="150" t="s">
        <v>709</v>
      </c>
      <c r="B39" s="151"/>
      <c r="C39" s="9" t="s">
        <v>707</v>
      </c>
      <c r="D39" s="9" t="s">
        <v>710</v>
      </c>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t="s">
        <v>711</v>
      </c>
      <c r="C44" s="161"/>
      <c r="D44" s="162"/>
    </row>
    <row r="45" spans="1:4" ht="24.9" customHeight="1" x14ac:dyDescent="0.3">
      <c r="A45" s="159"/>
      <c r="B45" s="163"/>
      <c r="C45" s="164"/>
      <c r="D45" s="165"/>
    </row>
    <row r="46" spans="1:4" ht="24.9" customHeight="1" x14ac:dyDescent="0.3">
      <c r="A46" s="158" t="s">
        <v>56</v>
      </c>
      <c r="B46" s="160" t="s">
        <v>712</v>
      </c>
      <c r="C46" s="161"/>
      <c r="D46" s="162"/>
    </row>
    <row r="47" spans="1:4" ht="24.9" customHeight="1" x14ac:dyDescent="0.3">
      <c r="A47" s="159"/>
      <c r="B47" s="163"/>
      <c r="C47" s="164"/>
      <c r="D47" s="165"/>
    </row>
    <row r="48" spans="1:4" ht="24.9" customHeight="1" x14ac:dyDescent="0.3">
      <c r="A48" s="10" t="s">
        <v>57</v>
      </c>
      <c r="B48" s="38" t="s">
        <v>312</v>
      </c>
      <c r="C48" s="11" t="s">
        <v>79</v>
      </c>
      <c r="D48" s="82">
        <v>43046</v>
      </c>
    </row>
    <row r="51" spans="2:4" x14ac:dyDescent="0.3">
      <c r="B51" s="5" t="s">
        <v>674</v>
      </c>
      <c r="D51" s="103">
        <v>43616</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'H:\Excel 2018\Risk\[Risk register.xlsm]Settings'!#REF!</xm:f>
          </x14:formula1>
          <xm:sqref>B4</xm:sqref>
        </x14:dataValidation>
        <x14:dataValidation type="list" allowBlank="1" showInputMessage="1" showErrorMessage="1">
          <x14:formula1>
            <xm:f>'H:\Excel 2018\Risk\[Risk register.xlsm]Settings'!#REF!</xm:f>
          </x14:formula1>
          <xm:sqref>D10</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4">
    <pageSetUpPr fitToPage="1"/>
  </sheetPr>
  <dimension ref="A1:D52"/>
  <sheetViews>
    <sheetView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462</v>
      </c>
      <c r="C4" s="36" t="s">
        <v>46</v>
      </c>
      <c r="D4" s="6" t="s">
        <v>696</v>
      </c>
    </row>
    <row r="5" spans="1:4" ht="24.9" customHeight="1" x14ac:dyDescent="0.3">
      <c r="A5" s="139" t="s">
        <v>43</v>
      </c>
      <c r="B5" s="152" t="s">
        <v>713</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714</v>
      </c>
      <c r="C10" s="36" t="s">
        <v>34</v>
      </c>
      <c r="D10" s="6" t="s">
        <v>14</v>
      </c>
    </row>
    <row r="11" spans="1:4" ht="24.9" customHeight="1" x14ac:dyDescent="0.3">
      <c r="A11" s="139" t="s">
        <v>44</v>
      </c>
      <c r="B11" s="251" t="s">
        <v>715</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716</v>
      </c>
      <c r="C14" s="143"/>
      <c r="D14" s="143"/>
    </row>
    <row r="15" spans="1:4" ht="24.9" customHeight="1" x14ac:dyDescent="0.3">
      <c r="A15" s="139" t="s">
        <v>48</v>
      </c>
      <c r="B15" s="251" t="s">
        <v>717</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273" t="s">
        <v>718</v>
      </c>
      <c r="C19" s="231"/>
      <c r="D19" s="231"/>
    </row>
    <row r="20" spans="1:4" ht="24.9" customHeight="1" x14ac:dyDescent="0.3">
      <c r="A20" s="140"/>
      <c r="B20" s="231"/>
      <c r="C20" s="231"/>
      <c r="D20" s="231"/>
    </row>
    <row r="21" spans="1:4" ht="24.9" customHeight="1" x14ac:dyDescent="0.3">
      <c r="A21" s="140"/>
      <c r="B21" s="231"/>
      <c r="C21" s="231"/>
      <c r="D21" s="231"/>
    </row>
    <row r="22" spans="1:4" ht="24.9" customHeight="1" x14ac:dyDescent="0.3">
      <c r="A22" s="141"/>
      <c r="B22" s="231"/>
      <c r="C22" s="231"/>
      <c r="D22" s="231"/>
    </row>
    <row r="23" spans="1:4" ht="24.9" customHeight="1" x14ac:dyDescent="0.3">
      <c r="A23" s="137" t="s">
        <v>50</v>
      </c>
      <c r="B23" s="137"/>
      <c r="C23" s="137"/>
      <c r="D23" s="137"/>
    </row>
    <row r="24" spans="1:4" ht="24.9" customHeight="1" x14ac:dyDescent="0.3">
      <c r="A24" s="35" t="s">
        <v>1</v>
      </c>
      <c r="B24" s="37">
        <v>3</v>
      </c>
      <c r="C24" s="35" t="s">
        <v>28</v>
      </c>
      <c r="D24" s="76">
        <v>3</v>
      </c>
    </row>
    <row r="25" spans="1:4" s="3" customFormat="1" ht="24.9" customHeight="1" x14ac:dyDescent="0.3">
      <c r="A25" s="35" t="s">
        <v>61</v>
      </c>
      <c r="B25" s="144">
        <f>B24*D24</f>
        <v>9</v>
      </c>
      <c r="C25" s="145"/>
      <c r="D25" s="146"/>
    </row>
    <row r="26" spans="1:4" s="3" customFormat="1" ht="24.9" customHeight="1" x14ac:dyDescent="0.3">
      <c r="A26" s="139" t="s">
        <v>87</v>
      </c>
      <c r="B26" s="203" t="s">
        <v>719</v>
      </c>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79">
        <v>8</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720</v>
      </c>
      <c r="B32" s="152"/>
      <c r="C32" s="152"/>
      <c r="D32" s="152"/>
    </row>
    <row r="33" spans="1:4" ht="24.9" customHeight="1" x14ac:dyDescent="0.3">
      <c r="A33" s="152" t="s">
        <v>721</v>
      </c>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722</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t="s">
        <v>723</v>
      </c>
      <c r="C44" s="161"/>
      <c r="D44" s="162"/>
    </row>
    <row r="45" spans="1:4" ht="24.9" customHeight="1" x14ac:dyDescent="0.3">
      <c r="A45" s="159"/>
      <c r="B45" s="163"/>
      <c r="C45" s="164"/>
      <c r="D45" s="165"/>
    </row>
    <row r="46" spans="1:4" ht="24.9" customHeight="1" x14ac:dyDescent="0.3">
      <c r="A46" s="158" t="s">
        <v>56</v>
      </c>
      <c r="B46" s="160" t="s">
        <v>723</v>
      </c>
      <c r="C46" s="161"/>
      <c r="D46" s="162"/>
    </row>
    <row r="47" spans="1:4" ht="24.9" customHeight="1" x14ac:dyDescent="0.3">
      <c r="A47" s="159"/>
      <c r="B47" s="163"/>
      <c r="C47" s="164"/>
      <c r="D47" s="165"/>
    </row>
    <row r="48" spans="1:4" ht="24.9" customHeight="1" x14ac:dyDescent="0.3">
      <c r="A48" s="10" t="s">
        <v>57</v>
      </c>
      <c r="B48" s="38" t="s">
        <v>312</v>
      </c>
      <c r="C48" s="11" t="s">
        <v>79</v>
      </c>
      <c r="D48" s="82">
        <v>43046</v>
      </c>
    </row>
    <row r="50" spans="2:4" x14ac:dyDescent="0.3">
      <c r="B50" s="5" t="s">
        <v>724</v>
      </c>
      <c r="D50" s="67">
        <v>43405</v>
      </c>
    </row>
    <row r="52" spans="2:4" x14ac:dyDescent="0.3">
      <c r="B52" s="5" t="s">
        <v>674</v>
      </c>
      <c r="D52" s="103">
        <v>43616</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'H:\Excel 2018\Risk\[Risk register.xlsm]Settings'!#REF!</xm:f>
          </x14:formula1>
          <xm:sqref>B4 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6"/>
  <sheetViews>
    <sheetView topLeftCell="A16" workbookViewId="0">
      <selection activeCell="A41" sqref="A41"/>
    </sheetView>
  </sheetViews>
  <sheetFormatPr defaultColWidth="9.109375" defaultRowHeight="14.4" x14ac:dyDescent="0.3"/>
  <cols>
    <col min="1" max="1" width="27.88671875" style="4" bestFit="1" customWidth="1"/>
    <col min="2" max="2" width="27.33203125" style="4" bestFit="1" customWidth="1"/>
    <col min="3" max="16384" width="9.109375" style="4"/>
  </cols>
  <sheetData>
    <row r="1" spans="1:2" x14ac:dyDescent="0.3">
      <c r="A1" s="1" t="s">
        <v>0</v>
      </c>
    </row>
    <row r="3" spans="1:2" x14ac:dyDescent="0.3">
      <c r="A3" s="1" t="s">
        <v>1</v>
      </c>
    </row>
    <row r="4" spans="1:2" x14ac:dyDescent="0.3">
      <c r="A4" s="7">
        <v>1</v>
      </c>
      <c r="B4" s="4" t="s">
        <v>71</v>
      </c>
    </row>
    <row r="5" spans="1:2" x14ac:dyDescent="0.3">
      <c r="A5" s="7">
        <v>2</v>
      </c>
      <c r="B5" s="4" t="s">
        <v>2</v>
      </c>
    </row>
    <row r="6" spans="1:2" x14ac:dyDescent="0.3">
      <c r="A6" s="7">
        <v>3</v>
      </c>
      <c r="B6" s="4" t="s">
        <v>3</v>
      </c>
    </row>
    <row r="7" spans="1:2" x14ac:dyDescent="0.3">
      <c r="A7" s="7">
        <v>4</v>
      </c>
      <c r="B7" s="4" t="s">
        <v>4</v>
      </c>
    </row>
    <row r="8" spans="1:2" x14ac:dyDescent="0.3">
      <c r="A8" s="7">
        <v>5</v>
      </c>
      <c r="B8" s="4" t="s">
        <v>70</v>
      </c>
    </row>
    <row r="10" spans="1:2" x14ac:dyDescent="0.3">
      <c r="A10" s="1" t="s">
        <v>5</v>
      </c>
    </row>
    <row r="11" spans="1:2" x14ac:dyDescent="0.3">
      <c r="A11" s="33">
        <v>1</v>
      </c>
      <c r="B11" s="4" t="s">
        <v>6</v>
      </c>
    </row>
    <row r="12" spans="1:2" x14ac:dyDescent="0.3">
      <c r="A12" s="33">
        <v>2</v>
      </c>
      <c r="B12" s="4" t="s">
        <v>7</v>
      </c>
    </row>
    <row r="13" spans="1:2" x14ac:dyDescent="0.3">
      <c r="A13" s="33">
        <v>3</v>
      </c>
      <c r="B13" s="4" t="s">
        <v>8</v>
      </c>
    </row>
    <row r="14" spans="1:2" x14ac:dyDescent="0.3">
      <c r="A14" s="33">
        <v>4</v>
      </c>
      <c r="B14" s="4" t="s">
        <v>9</v>
      </c>
    </row>
    <row r="15" spans="1:2" x14ac:dyDescent="0.3">
      <c r="A15" s="33">
        <v>5</v>
      </c>
      <c r="B15" s="4" t="s">
        <v>69</v>
      </c>
    </row>
    <row r="26" spans="1:2" x14ac:dyDescent="0.3">
      <c r="A26" s="1" t="s">
        <v>10</v>
      </c>
    </row>
    <row r="27" spans="1:2" x14ac:dyDescent="0.3">
      <c r="A27" s="4" t="s">
        <v>11</v>
      </c>
      <c r="B27" s="4" t="s">
        <v>12</v>
      </c>
    </row>
    <row r="28" spans="1:2" x14ac:dyDescent="0.3">
      <c r="A28" s="4" t="s">
        <v>13</v>
      </c>
      <c r="B28" s="4" t="s">
        <v>14</v>
      </c>
    </row>
    <row r="29" spans="1:2" x14ac:dyDescent="0.3">
      <c r="A29" s="4" t="s">
        <v>15</v>
      </c>
      <c r="B29" s="4" t="s">
        <v>16</v>
      </c>
    </row>
    <row r="30" spans="1:2" x14ac:dyDescent="0.3">
      <c r="A30" s="4" t="s">
        <v>17</v>
      </c>
      <c r="B30" s="4" t="s">
        <v>18</v>
      </c>
    </row>
    <row r="31" spans="1:2" x14ac:dyDescent="0.3">
      <c r="A31" s="4" t="s">
        <v>19</v>
      </c>
      <c r="B31" s="4" t="s">
        <v>20</v>
      </c>
    </row>
    <row r="32" spans="1:2" x14ac:dyDescent="0.3">
      <c r="A32" s="4" t="s">
        <v>21</v>
      </c>
      <c r="B32" s="4" t="s">
        <v>22</v>
      </c>
    </row>
    <row r="33" spans="1:2" x14ac:dyDescent="0.3">
      <c r="A33" s="4" t="s">
        <v>23</v>
      </c>
      <c r="B33" s="4" t="s">
        <v>24</v>
      </c>
    </row>
    <row r="34" spans="1:2" x14ac:dyDescent="0.3">
      <c r="A34" s="4" t="s">
        <v>25</v>
      </c>
      <c r="B34" s="4" t="s">
        <v>26</v>
      </c>
    </row>
    <row r="36" spans="1:2" x14ac:dyDescent="0.3">
      <c r="A36" s="1" t="s">
        <v>27</v>
      </c>
    </row>
    <row r="37" spans="1:2" x14ac:dyDescent="0.3">
      <c r="A37" s="5" t="s">
        <v>72</v>
      </c>
    </row>
    <row r="38" spans="1:2" x14ac:dyDescent="0.3">
      <c r="A38" s="5" t="s">
        <v>78</v>
      </c>
    </row>
    <row r="39" spans="1:2" x14ac:dyDescent="0.3">
      <c r="A39" s="5" t="s">
        <v>75</v>
      </c>
    </row>
    <row r="40" spans="1:2" x14ac:dyDescent="0.3">
      <c r="A40" s="5" t="s">
        <v>16</v>
      </c>
    </row>
    <row r="41" spans="1:2" x14ac:dyDescent="0.3">
      <c r="A41" s="5" t="s">
        <v>18</v>
      </c>
    </row>
    <row r="42" spans="1:2" x14ac:dyDescent="0.3">
      <c r="A42" s="5" t="s">
        <v>77</v>
      </c>
    </row>
    <row r="43" spans="1:2" x14ac:dyDescent="0.3">
      <c r="A43" s="5" t="s">
        <v>76</v>
      </c>
    </row>
    <row r="44" spans="1:2" x14ac:dyDescent="0.3">
      <c r="A44" s="5" t="s">
        <v>74</v>
      </c>
    </row>
    <row r="45" spans="1:2" x14ac:dyDescent="0.3">
      <c r="A45" s="5" t="s">
        <v>73</v>
      </c>
    </row>
    <row r="46" spans="1:2" x14ac:dyDescent="0.3">
      <c r="A46" s="5"/>
    </row>
  </sheetData>
  <sortState ref="A37:A46">
    <sortCondition ref="A37"/>
  </sortState>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G52"/>
  <sheetViews>
    <sheetView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7" ht="20.25" customHeight="1" x14ac:dyDescent="0.3">
      <c r="A1" s="138" t="s">
        <v>41</v>
      </c>
      <c r="B1" s="138"/>
      <c r="C1" s="138"/>
      <c r="D1" s="138"/>
    </row>
    <row r="2" spans="1:7" ht="15" customHeight="1" x14ac:dyDescent="0.3"/>
    <row r="3" spans="1:7" ht="24.9" customHeight="1" x14ac:dyDescent="0.3">
      <c r="A3" s="137" t="s">
        <v>42</v>
      </c>
      <c r="B3" s="137"/>
      <c r="C3" s="137"/>
      <c r="D3" s="137"/>
    </row>
    <row r="4" spans="1:7" ht="24.9" customHeight="1" x14ac:dyDescent="0.3">
      <c r="A4" s="36" t="s">
        <v>58</v>
      </c>
      <c r="B4" s="62" t="s">
        <v>77</v>
      </c>
      <c r="C4" s="36" t="s">
        <v>46</v>
      </c>
      <c r="D4" s="6" t="s">
        <v>144</v>
      </c>
    </row>
    <row r="5" spans="1:7" ht="24.9" customHeight="1" x14ac:dyDescent="0.3">
      <c r="A5" s="139" t="s">
        <v>43</v>
      </c>
      <c r="B5" s="142" t="s">
        <v>725</v>
      </c>
      <c r="C5" s="142"/>
      <c r="D5" s="142"/>
    </row>
    <row r="6" spans="1:7" ht="24.9" customHeight="1" x14ac:dyDescent="0.3">
      <c r="A6" s="140"/>
      <c r="B6" s="142"/>
      <c r="C6" s="142"/>
      <c r="D6" s="142"/>
    </row>
    <row r="7" spans="1:7" ht="24.9" customHeight="1" x14ac:dyDescent="0.3">
      <c r="A7" s="140"/>
      <c r="B7" s="142"/>
      <c r="C7" s="142"/>
      <c r="D7" s="142"/>
    </row>
    <row r="8" spans="1:7" ht="24.9" customHeight="1" x14ac:dyDescent="0.3">
      <c r="A8" s="140"/>
      <c r="B8" s="142"/>
      <c r="C8" s="142"/>
      <c r="D8" s="142"/>
    </row>
    <row r="9" spans="1:7" ht="24.9" customHeight="1" x14ac:dyDescent="0.3">
      <c r="A9" s="141"/>
      <c r="B9" s="142"/>
      <c r="C9" s="142"/>
      <c r="D9" s="142"/>
    </row>
    <row r="10" spans="1:7" ht="24.9" customHeight="1" x14ac:dyDescent="0.3">
      <c r="A10" s="36" t="s">
        <v>45</v>
      </c>
      <c r="B10" s="70" t="s">
        <v>726</v>
      </c>
      <c r="C10" s="36" t="s">
        <v>34</v>
      </c>
      <c r="D10" s="6" t="s">
        <v>14</v>
      </c>
    </row>
    <row r="11" spans="1:7" ht="24.9" customHeight="1" x14ac:dyDescent="0.3">
      <c r="A11" s="139" t="s">
        <v>44</v>
      </c>
      <c r="B11" s="143" t="s">
        <v>727</v>
      </c>
      <c r="C11" s="143"/>
      <c r="D11" s="143"/>
    </row>
    <row r="12" spans="1:7" ht="24.9" customHeight="1" x14ac:dyDescent="0.3">
      <c r="A12" s="140"/>
      <c r="B12" s="143"/>
      <c r="C12" s="143"/>
      <c r="D12" s="143"/>
      <c r="E12" s="280"/>
      <c r="F12" s="272"/>
      <c r="G12" s="280"/>
    </row>
    <row r="13" spans="1:7" ht="24.9" customHeight="1" x14ac:dyDescent="0.3">
      <c r="A13" s="141"/>
      <c r="B13" s="143"/>
      <c r="C13" s="143"/>
      <c r="D13" s="143"/>
      <c r="E13" s="280"/>
      <c r="F13" s="272"/>
      <c r="G13" s="280"/>
    </row>
    <row r="14" spans="1:7" ht="24.9" customHeight="1" x14ac:dyDescent="0.3">
      <c r="A14" s="36" t="s">
        <v>47</v>
      </c>
      <c r="B14" s="143" t="s">
        <v>728</v>
      </c>
      <c r="C14" s="143"/>
      <c r="D14" s="143"/>
      <c r="E14" s="280"/>
      <c r="F14" s="272"/>
      <c r="G14" s="280"/>
    </row>
    <row r="15" spans="1:7" ht="24.9" customHeight="1" x14ac:dyDescent="0.3">
      <c r="A15" s="139" t="s">
        <v>48</v>
      </c>
      <c r="B15" s="143" t="s">
        <v>729</v>
      </c>
      <c r="C15" s="143"/>
      <c r="D15" s="143"/>
    </row>
    <row r="16" spans="1:7"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730</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2</v>
      </c>
      <c r="C24" s="35" t="s">
        <v>28</v>
      </c>
      <c r="D24" s="37">
        <v>3</v>
      </c>
    </row>
    <row r="25" spans="1:4" s="3" customFormat="1" ht="24.9" customHeight="1" x14ac:dyDescent="0.3">
      <c r="A25" s="35" t="s">
        <v>61</v>
      </c>
      <c r="B25" s="144">
        <f>B24*D24</f>
        <v>6</v>
      </c>
      <c r="C25" s="145"/>
      <c r="D25" s="146"/>
    </row>
    <row r="26" spans="1:4" s="3" customFormat="1" ht="24.9" customHeight="1" x14ac:dyDescent="0.3">
      <c r="A26" s="139" t="s">
        <v>87</v>
      </c>
      <c r="B26" s="212" t="s">
        <v>731</v>
      </c>
      <c r="C26" s="213"/>
      <c r="D26" s="214"/>
    </row>
    <row r="27" spans="1:4" s="3" customFormat="1" ht="24.9" customHeight="1" x14ac:dyDescent="0.3">
      <c r="A27" s="141"/>
      <c r="B27" s="215"/>
      <c r="C27" s="216"/>
      <c r="D27" s="217"/>
    </row>
    <row r="28" spans="1:4" ht="24.9" customHeight="1" x14ac:dyDescent="0.3">
      <c r="A28" s="137" t="s">
        <v>51</v>
      </c>
      <c r="B28" s="137"/>
      <c r="C28" s="137"/>
      <c r="D28" s="137"/>
    </row>
    <row r="29" spans="1:4" ht="24.9" customHeight="1" x14ac:dyDescent="0.3">
      <c r="A29" s="35" t="s">
        <v>52</v>
      </c>
      <c r="B29" s="200">
        <v>6</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c r="B32" s="152"/>
      <c r="C32" s="152"/>
      <c r="D32" s="152"/>
    </row>
    <row r="33" spans="1:4" ht="24.9" customHeight="1" x14ac:dyDescent="0.3">
      <c r="A33" s="152" t="s">
        <v>732</v>
      </c>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733</v>
      </c>
      <c r="B38" s="157"/>
      <c r="C38" s="8"/>
      <c r="D38" s="8"/>
    </row>
    <row r="39" spans="1:4" ht="24.9" customHeight="1" x14ac:dyDescent="0.3">
      <c r="A39" s="150" t="s">
        <v>734</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6" t="s">
        <v>144</v>
      </c>
      <c r="C48" s="11" t="s">
        <v>79</v>
      </c>
      <c r="D48" s="82" t="s">
        <v>735</v>
      </c>
    </row>
    <row r="50" spans="2:4" x14ac:dyDescent="0.3">
      <c r="B50" s="5" t="s">
        <v>736</v>
      </c>
      <c r="D50" s="103">
        <v>43417</v>
      </c>
    </row>
    <row r="52" spans="2:4" x14ac:dyDescent="0.3">
      <c r="B52" s="5" t="s">
        <v>737</v>
      </c>
      <c r="D52" s="67">
        <v>43586</v>
      </c>
    </row>
  </sheetData>
  <mergeCells count="43">
    <mergeCell ref="A42:B42"/>
    <mergeCell ref="A43:B43"/>
    <mergeCell ref="A44:A45"/>
    <mergeCell ref="B44:D45"/>
    <mergeCell ref="A46:A47"/>
    <mergeCell ref="B46:D47"/>
    <mergeCell ref="A41:B41"/>
    <mergeCell ref="A33:B33"/>
    <mergeCell ref="C33:D33"/>
    <mergeCell ref="A34:B34"/>
    <mergeCell ref="C34:D34"/>
    <mergeCell ref="A35:B35"/>
    <mergeCell ref="C35:D35"/>
    <mergeCell ref="A36:D36"/>
    <mergeCell ref="A37:B37"/>
    <mergeCell ref="A38:B38"/>
    <mergeCell ref="A39:B39"/>
    <mergeCell ref="A40:B40"/>
    <mergeCell ref="A32:B32"/>
    <mergeCell ref="C32:D32"/>
    <mergeCell ref="A19:A22"/>
    <mergeCell ref="B19:D22"/>
    <mergeCell ref="A23:D23"/>
    <mergeCell ref="B25:D25"/>
    <mergeCell ref="A26:A27"/>
    <mergeCell ref="B26:D27"/>
    <mergeCell ref="A28:D28"/>
    <mergeCell ref="B29:D29"/>
    <mergeCell ref="A30:D30"/>
    <mergeCell ref="A31:B31"/>
    <mergeCell ref="C31:D31"/>
    <mergeCell ref="E12:E14"/>
    <mergeCell ref="F12:F14"/>
    <mergeCell ref="G12:G14"/>
    <mergeCell ref="B14:D14"/>
    <mergeCell ref="A15:A18"/>
    <mergeCell ref="B15:D18"/>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69" fitToHeight="0" orientation="portrait" horizontalDpi="400" verticalDpi="200" r:id="rId1"/>
  <headerFooter>
    <oddHeader>&amp;LFleming College&amp;REnterprise Risk Management Program</oddHeader>
    <oddFooter>&amp;L&amp;D&amp;CConfidential&amp;R&amp;P of &amp;N</odd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2">
    <pageSetUpPr fitToPage="1"/>
  </sheetPr>
  <dimension ref="A1:D48"/>
  <sheetViews>
    <sheetView topLeftCell="A48"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104</v>
      </c>
      <c r="C4" s="36" t="s">
        <v>46</v>
      </c>
      <c r="D4" s="6" t="s">
        <v>594</v>
      </c>
    </row>
    <row r="5" spans="1:4" ht="24.9" customHeight="1" x14ac:dyDescent="0.3">
      <c r="A5" s="139" t="s">
        <v>43</v>
      </c>
      <c r="B5" s="142" t="s">
        <v>738</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54" t="str">
        <f ca="1">MID(CELL("filename",A1),FIND("]",CELL("filename",A1))+1,255)</f>
        <v>FI14</v>
      </c>
      <c r="C10" s="36" t="s">
        <v>34</v>
      </c>
      <c r="D10" s="6" t="s">
        <v>14</v>
      </c>
    </row>
    <row r="11" spans="1:4" ht="24.9" customHeight="1" x14ac:dyDescent="0.3">
      <c r="A11" s="139" t="s">
        <v>44</v>
      </c>
      <c r="B11" s="281" t="s">
        <v>739</v>
      </c>
      <c r="C11" s="282"/>
      <c r="D11" s="283"/>
    </row>
    <row r="12" spans="1:4" ht="24.9" customHeight="1" x14ac:dyDescent="0.3">
      <c r="A12" s="140"/>
      <c r="B12" s="284"/>
      <c r="C12" s="285"/>
      <c r="D12" s="286"/>
    </row>
    <row r="13" spans="1:4" ht="24.9" customHeight="1" x14ac:dyDescent="0.3">
      <c r="A13" s="141"/>
      <c r="B13" s="287"/>
      <c r="C13" s="288"/>
      <c r="D13" s="289"/>
    </row>
    <row r="14" spans="1:4" ht="24.9" customHeight="1" x14ac:dyDescent="0.3">
      <c r="A14" s="36" t="s">
        <v>47</v>
      </c>
      <c r="B14" s="143" t="s">
        <v>740</v>
      </c>
      <c r="C14" s="143"/>
      <c r="D14" s="143"/>
    </row>
    <row r="15" spans="1:4" ht="24.9" customHeight="1" x14ac:dyDescent="0.3">
      <c r="A15" s="139" t="s">
        <v>48</v>
      </c>
      <c r="B15" s="143" t="s">
        <v>741</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742</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4</v>
      </c>
      <c r="C24" s="35" t="s">
        <v>28</v>
      </c>
      <c r="D24" s="37">
        <v>1</v>
      </c>
    </row>
    <row r="25" spans="1:4" s="3" customFormat="1" ht="24.9" customHeight="1" x14ac:dyDescent="0.3">
      <c r="A25" s="35" t="s">
        <v>61</v>
      </c>
      <c r="B25" s="144">
        <f>B24*D24</f>
        <v>4</v>
      </c>
      <c r="C25" s="145"/>
      <c r="D25" s="146"/>
    </row>
    <row r="26" spans="1:4" s="3" customFormat="1" ht="24.9" customHeight="1" x14ac:dyDescent="0.3">
      <c r="A26" s="139" t="s">
        <v>87</v>
      </c>
      <c r="B26" s="229" t="s">
        <v>743</v>
      </c>
      <c r="C26" s="181"/>
      <c r="D26" s="182"/>
    </row>
    <row r="27" spans="1:4" s="3" customFormat="1" ht="24.9"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147">
        <v>4</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602</v>
      </c>
      <c r="C48" s="11" t="s">
        <v>79</v>
      </c>
      <c r="D48" s="82">
        <v>43040</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Registers\student services\[Copy of David - Risk Register v4.xlsm]Settings'!#REF!</xm:f>
          </x14:formula1>
          <xm:sqref>D10</xm:sqref>
        </x14:dataValidation>
        <x14:dataValidation type="list" allowBlank="1" showInputMessage="1" showErrorMessage="1">
          <x14:formula1>
            <xm:f>'S:\shared data\Enterprise Risk Management\ERM Training Sessions\Risk Registers\student services\[Copy of David - Risk Register v4.xlsm]Settings'!#REF!</xm:f>
          </x14:formula1>
          <xm:sqref>B4</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0">
    <pageSetUpPr fitToPage="1"/>
  </sheetPr>
  <dimension ref="A1:F53"/>
  <sheetViews>
    <sheetView topLeftCell="A4" zoomScaleNormal="100" workbookViewId="0">
      <selection activeCell="B5" sqref="B5:D9"/>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462</v>
      </c>
      <c r="C4" s="36" t="s">
        <v>46</v>
      </c>
      <c r="D4" s="6" t="s">
        <v>744</v>
      </c>
    </row>
    <row r="5" spans="1:6" ht="24.9" customHeight="1" x14ac:dyDescent="0.3">
      <c r="A5" s="139" t="s">
        <v>43</v>
      </c>
      <c r="B5" s="142" t="s">
        <v>745</v>
      </c>
      <c r="C5" s="142"/>
      <c r="D5" s="142"/>
    </row>
    <row r="6" spans="1:6" ht="24.9" customHeight="1" x14ac:dyDescent="0.3">
      <c r="A6" s="140"/>
      <c r="B6" s="142"/>
      <c r="C6" s="142"/>
      <c r="D6" s="142"/>
      <c r="F6" s="5" t="s">
        <v>746</v>
      </c>
    </row>
    <row r="7" spans="1:6" ht="24.9" customHeight="1" x14ac:dyDescent="0.3">
      <c r="A7" s="140"/>
      <c r="B7" s="142"/>
      <c r="C7" s="142"/>
      <c r="D7" s="142"/>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70" t="s">
        <v>747</v>
      </c>
      <c r="C10" s="36" t="s">
        <v>34</v>
      </c>
      <c r="D10" s="6" t="s">
        <v>14</v>
      </c>
    </row>
    <row r="11" spans="1:6" ht="24.9" customHeight="1" x14ac:dyDescent="0.3">
      <c r="A11" s="139" t="s">
        <v>44</v>
      </c>
      <c r="B11" s="143" t="s">
        <v>748</v>
      </c>
      <c r="C11" s="143"/>
      <c r="D11" s="143"/>
    </row>
    <row r="12" spans="1:6" ht="24.9" customHeight="1" x14ac:dyDescent="0.3">
      <c r="A12" s="140"/>
      <c r="B12" s="143"/>
      <c r="C12" s="143"/>
      <c r="D12" s="143"/>
    </row>
    <row r="13" spans="1:6" ht="24.9" customHeight="1" x14ac:dyDescent="0.3">
      <c r="A13" s="141"/>
      <c r="B13" s="143"/>
      <c r="C13" s="143"/>
      <c r="D13" s="143"/>
    </row>
    <row r="14" spans="1:6" ht="24.9" customHeight="1" x14ac:dyDescent="0.3">
      <c r="A14" s="36" t="s">
        <v>47</v>
      </c>
      <c r="B14" s="143" t="s">
        <v>749</v>
      </c>
      <c r="C14" s="143"/>
      <c r="D14" s="143"/>
      <c r="F14" s="5" t="s">
        <v>750</v>
      </c>
    </row>
    <row r="15" spans="1:6" ht="24.9" customHeight="1" x14ac:dyDescent="0.3">
      <c r="A15" s="139" t="s">
        <v>48</v>
      </c>
      <c r="B15" s="143" t="s">
        <v>751</v>
      </c>
      <c r="C15" s="143"/>
      <c r="D15" s="143"/>
    </row>
    <row r="16" spans="1:6" ht="24.9" customHeight="1" x14ac:dyDescent="0.3">
      <c r="A16" s="140"/>
      <c r="B16" s="143"/>
      <c r="C16" s="143"/>
      <c r="D16" s="143"/>
    </row>
    <row r="17" spans="1:6" ht="24.9" customHeight="1" x14ac:dyDescent="0.3">
      <c r="A17" s="140"/>
      <c r="B17" s="143"/>
      <c r="C17" s="143"/>
      <c r="D17" s="143"/>
    </row>
    <row r="18" spans="1:6" ht="24.9" customHeight="1" x14ac:dyDescent="0.3">
      <c r="A18" s="141"/>
      <c r="B18" s="143"/>
      <c r="C18" s="143"/>
      <c r="D18" s="143"/>
    </row>
    <row r="19" spans="1:6" ht="24.9" customHeight="1" x14ac:dyDescent="0.3">
      <c r="A19" s="139" t="s">
        <v>49</v>
      </c>
      <c r="B19" s="251" t="s">
        <v>752</v>
      </c>
      <c r="C19" s="143"/>
      <c r="D19" s="143"/>
    </row>
    <row r="20" spans="1:6" ht="24.9" customHeight="1" x14ac:dyDescent="0.3">
      <c r="A20" s="140"/>
      <c r="B20" s="143"/>
      <c r="C20" s="143"/>
      <c r="D20" s="143"/>
    </row>
    <row r="21" spans="1:6" ht="24.9" customHeight="1" x14ac:dyDescent="0.3">
      <c r="A21" s="140"/>
      <c r="B21" s="143"/>
      <c r="C21" s="143"/>
      <c r="D21" s="143"/>
    </row>
    <row r="22" spans="1:6" ht="24.9" customHeight="1" x14ac:dyDescent="0.3">
      <c r="A22" s="141"/>
      <c r="B22" s="143"/>
      <c r="C22" s="143"/>
      <c r="D22" s="143"/>
    </row>
    <row r="23" spans="1:6" ht="24.9" customHeight="1" x14ac:dyDescent="0.3">
      <c r="A23" s="137" t="s">
        <v>50</v>
      </c>
      <c r="B23" s="137"/>
      <c r="C23" s="137"/>
      <c r="D23" s="137"/>
    </row>
    <row r="24" spans="1:6" ht="24.9" customHeight="1" x14ac:dyDescent="0.3">
      <c r="A24" s="35" t="s">
        <v>1</v>
      </c>
      <c r="B24" s="76">
        <v>2</v>
      </c>
      <c r="C24" s="35" t="s">
        <v>28</v>
      </c>
      <c r="D24" s="37">
        <v>3</v>
      </c>
      <c r="F24" s="5" t="s">
        <v>753</v>
      </c>
    </row>
    <row r="25" spans="1:6" s="3" customFormat="1" ht="24.9" customHeight="1" x14ac:dyDescent="0.3">
      <c r="A25" s="35" t="s">
        <v>61</v>
      </c>
      <c r="B25" s="144">
        <f>B24*D24</f>
        <v>6</v>
      </c>
      <c r="C25" s="145"/>
      <c r="D25" s="146"/>
    </row>
    <row r="26" spans="1:6" s="3" customFormat="1" ht="24.9" customHeight="1" x14ac:dyDescent="0.3">
      <c r="A26" s="139" t="s">
        <v>87</v>
      </c>
      <c r="B26" s="194" t="s">
        <v>754</v>
      </c>
      <c r="C26" s="195"/>
      <c r="D26" s="196"/>
    </row>
    <row r="27" spans="1:6" s="3" customFormat="1" ht="24.9" customHeight="1" x14ac:dyDescent="0.3">
      <c r="A27" s="141"/>
      <c r="B27" s="197"/>
      <c r="C27" s="198"/>
      <c r="D27" s="199"/>
    </row>
    <row r="28" spans="1:6" ht="24.9" customHeight="1" x14ac:dyDescent="0.3">
      <c r="A28" s="137" t="s">
        <v>51</v>
      </c>
      <c r="B28" s="137"/>
      <c r="C28" s="137"/>
      <c r="D28" s="137"/>
    </row>
    <row r="29" spans="1:6" ht="24.9" customHeight="1" x14ac:dyDescent="0.3">
      <c r="A29" s="35" t="s">
        <v>52</v>
      </c>
      <c r="B29" s="200">
        <v>6</v>
      </c>
      <c r="C29" s="200"/>
      <c r="D29" s="200"/>
    </row>
    <row r="30" spans="1:6" ht="24.9" customHeight="1" x14ac:dyDescent="0.3">
      <c r="A30" s="137" t="s">
        <v>53</v>
      </c>
      <c r="B30" s="137"/>
      <c r="C30" s="137"/>
      <c r="D30" s="137"/>
    </row>
    <row r="31" spans="1:6" ht="24.9" customHeight="1" x14ac:dyDescent="0.3">
      <c r="A31" s="148" t="s">
        <v>29</v>
      </c>
      <c r="B31" s="149"/>
      <c r="C31" s="148" t="s">
        <v>30</v>
      </c>
      <c r="D31" s="149"/>
      <c r="F31" s="5" t="s">
        <v>755</v>
      </c>
    </row>
    <row r="32" spans="1:6" ht="24.9" customHeight="1" x14ac:dyDescent="0.3">
      <c r="A32" s="152"/>
      <c r="B32" s="152"/>
      <c r="C32" s="152"/>
      <c r="D32" s="152"/>
      <c r="E32" s="5" t="s">
        <v>348</v>
      </c>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c r="B38" s="157"/>
      <c r="C38" s="8"/>
      <c r="D38" s="8"/>
    </row>
    <row r="39" spans="1:4" ht="24.9" customHeight="1" x14ac:dyDescent="0.3">
      <c r="A39" s="150"/>
      <c r="B39" s="151"/>
      <c r="C39" s="8"/>
      <c r="D39" s="8"/>
    </row>
    <row r="40" spans="1:4" ht="24.9" customHeight="1" x14ac:dyDescent="0.3">
      <c r="A40" s="201"/>
      <c r="B40" s="202"/>
      <c r="C40" s="8"/>
      <c r="D40" s="8"/>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312</v>
      </c>
      <c r="C48" s="11" t="s">
        <v>79</v>
      </c>
      <c r="D48" s="38" t="s">
        <v>260</v>
      </c>
    </row>
    <row r="51" spans="2:4" x14ac:dyDescent="0.3">
      <c r="B51" s="5" t="s">
        <v>756</v>
      </c>
      <c r="D51" s="67">
        <v>43405</v>
      </c>
    </row>
    <row r="53" spans="2:4" x14ac:dyDescent="0.3">
      <c r="B53" s="5" t="s">
        <v>674</v>
      </c>
      <c r="D53" s="5" t="s">
        <v>757</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0"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Registers\Fin and Admin\[Finance and Admin consolidated Risk Register draft 1.xlsm]Settings'!#REF!</xm:f>
          </x14:formula1>
          <xm:sqref>B4</xm:sqref>
        </x14:dataValidation>
        <x14:dataValidation type="list" allowBlank="1" showInputMessage="1" showErrorMessage="1">
          <x14:formula1>
            <xm:f>'S:\shared data\Enterprise Risk Management\ERM Training Sessions\Risk Registers\Fin and Admin\[Finance and Admin consolidated Risk Register draft 1.xlsm]Settings'!#REF!</xm:f>
          </x14:formula1>
          <xm:sqref>D10</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D51"/>
  <sheetViews>
    <sheetView topLeftCell="A23" zoomScale="130" zoomScaleNormal="130" workbookViewId="0">
      <selection activeCell="B26" sqref="B26:D27"/>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18" x14ac:dyDescent="0.3">
      <c r="A1" s="138" t="s">
        <v>41</v>
      </c>
      <c r="B1" s="138"/>
      <c r="C1" s="138"/>
      <c r="D1" s="138"/>
    </row>
    <row r="2" spans="1:4" ht="15" customHeight="1" x14ac:dyDescent="0.3"/>
    <row r="3" spans="1:4" ht="15.6" x14ac:dyDescent="0.3">
      <c r="A3" s="137" t="s">
        <v>42</v>
      </c>
      <c r="B3" s="137"/>
      <c r="C3" s="137"/>
      <c r="D3" s="137"/>
    </row>
    <row r="4" spans="1:4" x14ac:dyDescent="0.3">
      <c r="A4" s="36" t="s">
        <v>58</v>
      </c>
      <c r="B4" s="63" t="s">
        <v>654</v>
      </c>
      <c r="C4" s="36" t="s">
        <v>46</v>
      </c>
      <c r="D4" s="63" t="s">
        <v>758</v>
      </c>
    </row>
    <row r="5" spans="1:4" ht="24.9" customHeight="1" x14ac:dyDescent="0.3">
      <c r="A5" s="139" t="s">
        <v>43</v>
      </c>
      <c r="B5" s="142" t="s">
        <v>759</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x14ac:dyDescent="0.3">
      <c r="A10" s="36" t="s">
        <v>45</v>
      </c>
      <c r="B10" s="54" t="str">
        <f ca="1">MID(CELL("filename",A1),FIND("]",CELL("filename",A1))+1,255)</f>
        <v>FI18</v>
      </c>
      <c r="C10" s="36" t="s">
        <v>34</v>
      </c>
      <c r="D10" s="6" t="s">
        <v>14</v>
      </c>
    </row>
    <row r="11" spans="1:4" ht="24.9" customHeight="1" x14ac:dyDescent="0.3">
      <c r="A11" s="139" t="s">
        <v>44</v>
      </c>
      <c r="B11" s="143" t="s">
        <v>760</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761</v>
      </c>
      <c r="C14" s="143"/>
      <c r="D14" s="143"/>
    </row>
    <row r="15" spans="1:4" ht="24.9" customHeight="1" x14ac:dyDescent="0.3">
      <c r="A15" s="139" t="s">
        <v>48</v>
      </c>
      <c r="B15" s="143" t="s">
        <v>659</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1056</v>
      </c>
      <c r="C19" s="143"/>
      <c r="D19" s="143"/>
    </row>
    <row r="20" spans="1:4" ht="24.9" customHeight="1" x14ac:dyDescent="0.3">
      <c r="A20" s="140"/>
      <c r="B20" s="143"/>
      <c r="C20" s="143"/>
      <c r="D20" s="143"/>
    </row>
    <row r="21" spans="1:4" ht="24.9" customHeight="1" x14ac:dyDescent="0.3">
      <c r="A21" s="140"/>
      <c r="B21" s="143"/>
      <c r="C21" s="143"/>
      <c r="D21" s="143"/>
    </row>
    <row r="22" spans="1:4" ht="67.2" customHeight="1" x14ac:dyDescent="0.3">
      <c r="A22" s="141"/>
      <c r="B22" s="143"/>
      <c r="C22" s="143"/>
      <c r="D22" s="143"/>
    </row>
    <row r="23" spans="1:4" ht="15.6" x14ac:dyDescent="0.3">
      <c r="A23" s="137" t="s">
        <v>50</v>
      </c>
      <c r="B23" s="137"/>
      <c r="C23" s="137"/>
      <c r="D23" s="137"/>
    </row>
    <row r="24" spans="1:4" x14ac:dyDescent="0.3">
      <c r="A24" s="35" t="s">
        <v>1</v>
      </c>
      <c r="B24" s="37">
        <v>3</v>
      </c>
      <c r="C24" s="35" t="s">
        <v>28</v>
      </c>
      <c r="D24" s="76">
        <v>4</v>
      </c>
    </row>
    <row r="25" spans="1:4" s="3" customFormat="1" ht="24.9" customHeight="1" x14ac:dyDescent="0.3">
      <c r="A25" s="35" t="s">
        <v>61</v>
      </c>
      <c r="B25" s="144">
        <f>B24*D24</f>
        <v>12</v>
      </c>
      <c r="C25" s="145"/>
      <c r="D25" s="146"/>
    </row>
    <row r="26" spans="1:4" s="3" customFormat="1" ht="24.9" customHeight="1" x14ac:dyDescent="0.3">
      <c r="A26" s="139" t="s">
        <v>87</v>
      </c>
      <c r="B26" s="212" t="s">
        <v>1057</v>
      </c>
      <c r="C26" s="213"/>
      <c r="D26" s="214"/>
    </row>
    <row r="27" spans="1:4" s="3" customFormat="1" ht="42.6" customHeight="1" x14ac:dyDescent="0.3">
      <c r="A27" s="141"/>
      <c r="B27" s="215"/>
      <c r="C27" s="216"/>
      <c r="D27" s="217"/>
    </row>
    <row r="28" spans="1:4" ht="15.6" x14ac:dyDescent="0.3">
      <c r="A28" s="137" t="s">
        <v>51</v>
      </c>
      <c r="B28" s="137"/>
      <c r="C28" s="137"/>
      <c r="D28" s="137"/>
    </row>
    <row r="29" spans="1:4" x14ac:dyDescent="0.3">
      <c r="A29" s="35" t="s">
        <v>52</v>
      </c>
      <c r="B29" s="147">
        <v>8</v>
      </c>
      <c r="C29" s="147"/>
      <c r="D29" s="147"/>
    </row>
    <row r="30" spans="1:4" ht="15.6" x14ac:dyDescent="0.3">
      <c r="A30" s="137" t="s">
        <v>53</v>
      </c>
      <c r="B30" s="137"/>
      <c r="C30" s="137"/>
      <c r="D30" s="137"/>
    </row>
    <row r="31" spans="1:4" ht="24.9" customHeight="1" x14ac:dyDescent="0.3">
      <c r="A31" s="148" t="s">
        <v>29</v>
      </c>
      <c r="B31" s="149"/>
      <c r="C31" s="148" t="s">
        <v>30</v>
      </c>
      <c r="D31" s="149"/>
    </row>
    <row r="32" spans="1:4" ht="24.9" customHeight="1" x14ac:dyDescent="0.3">
      <c r="A32" s="152"/>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x14ac:dyDescent="0.3">
      <c r="A37" s="154" t="s">
        <v>32</v>
      </c>
      <c r="B37" s="155"/>
      <c r="C37" s="34" t="s">
        <v>54</v>
      </c>
      <c r="D37" s="34" t="s">
        <v>80</v>
      </c>
    </row>
    <row r="38" spans="1:4" ht="29.4" customHeight="1" x14ac:dyDescent="0.3">
      <c r="A38" s="240" t="s">
        <v>762</v>
      </c>
      <c r="B38" s="241"/>
      <c r="C38" s="57" t="s">
        <v>763</v>
      </c>
      <c r="D38" s="57" t="s">
        <v>764</v>
      </c>
    </row>
    <row r="39" spans="1:4" ht="24.9" customHeight="1" x14ac:dyDescent="0.3">
      <c r="A39" s="201" t="s">
        <v>765</v>
      </c>
      <c r="B39" s="202"/>
      <c r="C39" s="112" t="s">
        <v>766</v>
      </c>
      <c r="D39" s="112" t="s">
        <v>256</v>
      </c>
    </row>
    <row r="40" spans="1:4" ht="24.9" customHeight="1" x14ac:dyDescent="0.3">
      <c r="A40" s="240" t="s">
        <v>767</v>
      </c>
      <c r="B40" s="241"/>
      <c r="C40" s="57" t="s">
        <v>768</v>
      </c>
      <c r="D40" s="57" t="s">
        <v>769</v>
      </c>
    </row>
    <row r="41" spans="1:4" ht="24.9" customHeight="1" x14ac:dyDescent="0.3">
      <c r="A41" s="201" t="s">
        <v>770</v>
      </c>
      <c r="B41" s="202"/>
      <c r="C41" s="112" t="s">
        <v>771</v>
      </c>
      <c r="D41" s="57" t="s">
        <v>772</v>
      </c>
    </row>
    <row r="42" spans="1:4" ht="24.9" customHeight="1" x14ac:dyDescent="0.3">
      <c r="A42" s="201"/>
      <c r="B42" s="202"/>
      <c r="C42" s="112"/>
      <c r="D42" s="112"/>
    </row>
    <row r="43" spans="1:4" ht="24.9" customHeight="1" x14ac:dyDescent="0.3">
      <c r="A43" s="158" t="s">
        <v>55</v>
      </c>
      <c r="B43" s="160" t="s">
        <v>773</v>
      </c>
      <c r="C43" s="161"/>
      <c r="D43" s="162"/>
    </row>
    <row r="44" spans="1:4" ht="24.9" customHeight="1" x14ac:dyDescent="0.3">
      <c r="A44" s="159"/>
      <c r="B44" s="163"/>
      <c r="C44" s="164"/>
      <c r="D44" s="165"/>
    </row>
    <row r="45" spans="1:4" ht="24.9" customHeight="1" x14ac:dyDescent="0.3">
      <c r="A45" s="158" t="s">
        <v>56</v>
      </c>
      <c r="B45" s="234"/>
      <c r="C45" s="235"/>
      <c r="D45" s="236"/>
    </row>
    <row r="46" spans="1:4" ht="24.9" customHeight="1" x14ac:dyDescent="0.3">
      <c r="A46" s="159"/>
      <c r="B46" s="237"/>
      <c r="C46" s="238"/>
      <c r="D46" s="239"/>
    </row>
    <row r="47" spans="1:4" ht="24.9" customHeight="1" x14ac:dyDescent="0.3">
      <c r="A47" s="10" t="s">
        <v>57</v>
      </c>
      <c r="B47" s="38" t="s">
        <v>774</v>
      </c>
      <c r="C47" s="11" t="s">
        <v>79</v>
      </c>
      <c r="D47" s="38" t="s">
        <v>141</v>
      </c>
    </row>
    <row r="49" spans="1:4" x14ac:dyDescent="0.3">
      <c r="A49" s="5" t="s">
        <v>223</v>
      </c>
      <c r="B49" s="5" t="s">
        <v>224</v>
      </c>
      <c r="D49" s="5" t="s">
        <v>225</v>
      </c>
    </row>
    <row r="51" spans="1:4" x14ac:dyDescent="0.3">
      <c r="B51" s="38" t="s">
        <v>775</v>
      </c>
      <c r="D51" s="67">
        <v>43617</v>
      </c>
    </row>
  </sheetData>
  <mergeCells count="39">
    <mergeCell ref="A45:A46"/>
    <mergeCell ref="B45:D46"/>
    <mergeCell ref="A38:B38"/>
    <mergeCell ref="A39:B39"/>
    <mergeCell ref="A40:B40"/>
    <mergeCell ref="A41:B41"/>
    <mergeCell ref="A42:B42"/>
    <mergeCell ref="A43:A44"/>
    <mergeCell ref="B43:D44"/>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Management\Risk Registers\Academic Division\[Risk Register_October 2017_Quality Assurance.xlsm]Settings'!#REF!</xm:f>
          </x14:formula1>
          <xm:sqref>D10</xm:sqref>
        </x14:dataValidation>
        <x14:dataValidation type="list" allowBlank="1" showInputMessage="1" showErrorMessage="1">
          <x14:formula1>
            <xm:f>'S:\shared data\Enterprise Risk Management\Risk Registers\Academic Division\[Risk Register_October 2017_Quality Assurance.xlsm]Settings'!#REF!</xm:f>
          </x14:formula1>
          <xm:sqref>B4</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F50"/>
  <sheetViews>
    <sheetView topLeftCell="A15" zoomScaleNormal="100" workbookViewId="0">
      <selection activeCell="B19" sqref="B19:D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462</v>
      </c>
      <c r="C4" s="36" t="s">
        <v>46</v>
      </c>
      <c r="D4" s="6" t="s">
        <v>665</v>
      </c>
    </row>
    <row r="5" spans="1:6" ht="24.9" customHeight="1" x14ac:dyDescent="0.3">
      <c r="A5" s="139" t="s">
        <v>43</v>
      </c>
      <c r="B5" s="142" t="s">
        <v>776</v>
      </c>
      <c r="C5" s="142"/>
      <c r="D5" s="142"/>
    </row>
    <row r="6" spans="1:6" ht="24.9" customHeight="1" x14ac:dyDescent="0.3">
      <c r="A6" s="140"/>
      <c r="B6" s="142"/>
      <c r="C6" s="142"/>
      <c r="D6" s="142"/>
      <c r="F6" s="5" t="s">
        <v>667</v>
      </c>
    </row>
    <row r="7" spans="1:6" ht="24.9" customHeight="1" x14ac:dyDescent="0.3">
      <c r="A7" s="140"/>
      <c r="B7" s="142"/>
      <c r="C7" s="142"/>
      <c r="D7" s="142"/>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54" t="str">
        <f ca="1">MID(CELL("filename",A1),FIND("]",CELL("filename",A1))+1,255)</f>
        <v>FI19</v>
      </c>
      <c r="C10" s="36" t="s">
        <v>34</v>
      </c>
      <c r="D10" s="6" t="s">
        <v>14</v>
      </c>
    </row>
    <row r="11" spans="1:6" ht="24.9" customHeight="1" x14ac:dyDescent="0.3">
      <c r="A11" s="139" t="s">
        <v>44</v>
      </c>
      <c r="B11" s="231" t="s">
        <v>777</v>
      </c>
      <c r="C11" s="231"/>
      <c r="D11" s="231"/>
    </row>
    <row r="12" spans="1:6" ht="24.9" customHeight="1" x14ac:dyDescent="0.3">
      <c r="A12" s="140"/>
      <c r="B12" s="231"/>
      <c r="C12" s="231"/>
      <c r="D12" s="231"/>
    </row>
    <row r="13" spans="1:6" ht="24.9" customHeight="1" x14ac:dyDescent="0.3">
      <c r="A13" s="141"/>
      <c r="B13" s="231"/>
      <c r="C13" s="231"/>
      <c r="D13" s="231"/>
    </row>
    <row r="14" spans="1:6" ht="24.9" customHeight="1" x14ac:dyDescent="0.3">
      <c r="A14" s="36" t="s">
        <v>47</v>
      </c>
      <c r="B14" s="231" t="s">
        <v>778</v>
      </c>
      <c r="C14" s="231"/>
      <c r="D14" s="231"/>
    </row>
    <row r="15" spans="1:6" ht="24.9" customHeight="1" x14ac:dyDescent="0.3">
      <c r="A15" s="139" t="s">
        <v>48</v>
      </c>
      <c r="B15" s="143" t="s">
        <v>779</v>
      </c>
      <c r="C15" s="143"/>
      <c r="D15" s="143"/>
    </row>
    <row r="16" spans="1:6"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780</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76">
        <v>3</v>
      </c>
      <c r="C24" s="35" t="s">
        <v>28</v>
      </c>
      <c r="D24" s="37">
        <v>2</v>
      </c>
    </row>
    <row r="25" spans="1:4" s="3" customFormat="1" ht="24.9" customHeight="1" x14ac:dyDescent="0.3">
      <c r="A25" s="35" t="s">
        <v>61</v>
      </c>
      <c r="B25" s="144">
        <f>B24*D24</f>
        <v>6</v>
      </c>
      <c r="C25" s="145"/>
      <c r="D25" s="146"/>
    </row>
    <row r="26" spans="1:4" s="3" customFormat="1" ht="24.9" customHeight="1" x14ac:dyDescent="0.3">
      <c r="A26" s="139" t="s">
        <v>87</v>
      </c>
      <c r="B26" s="203" t="s">
        <v>781</v>
      </c>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00">
        <v>6</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782</v>
      </c>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0" t="s">
        <v>783</v>
      </c>
      <c r="B38" s="151"/>
      <c r="C38" s="9"/>
      <c r="D38" s="9"/>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0" t="s">
        <v>38</v>
      </c>
      <c r="B41" s="151"/>
      <c r="C41" s="9"/>
      <c r="D41" s="9"/>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665</v>
      </c>
      <c r="C48" s="11" t="s">
        <v>79</v>
      </c>
      <c r="D48" s="38" t="s">
        <v>784</v>
      </c>
    </row>
    <row r="49" spans="2:4" x14ac:dyDescent="0.3">
      <c r="D49" s="2"/>
    </row>
    <row r="50" spans="2:4" x14ac:dyDescent="0.3">
      <c r="B50" s="5" t="s">
        <v>674</v>
      </c>
      <c r="D50" s="103">
        <v>43616</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Registers\Fin and Admin\[Finance and Admin consolidated Risk Register draft 1.xlsm]Settings'!#REF!</xm:f>
          </x14:formula1>
          <xm:sqref>D10</xm:sqref>
        </x14:dataValidation>
        <x14:dataValidation type="list" allowBlank="1" showInputMessage="1" showErrorMessage="1">
          <x14:formula1>
            <xm:f>'S:\shared data\Enterprise Risk Management\ERM Training Sessions\Risk Registers\Fin and Admin\[Finance and Admin consolidated Risk Register draft 1.xlsm]Settings'!#REF!</xm:f>
          </x14:formula1>
          <xm:sqref>B4</xm:sqref>
        </x14:dataValidation>
      </x14:dataValidations>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5">
    <pageSetUpPr fitToPage="1"/>
  </sheetPr>
  <dimension ref="A1:D48"/>
  <sheetViews>
    <sheetView topLeftCell="A20"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104</v>
      </c>
      <c r="C4" s="36" t="s">
        <v>46</v>
      </c>
      <c r="D4" s="6" t="s">
        <v>241</v>
      </c>
    </row>
    <row r="5" spans="1:4" ht="24.9" customHeight="1" x14ac:dyDescent="0.3">
      <c r="A5" s="139" t="s">
        <v>43</v>
      </c>
      <c r="B5" s="142" t="s">
        <v>785</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786</v>
      </c>
      <c r="C10" s="36" t="s">
        <v>34</v>
      </c>
      <c r="D10" s="6" t="s">
        <v>24</v>
      </c>
    </row>
    <row r="11" spans="1:4" ht="24.9" customHeight="1" x14ac:dyDescent="0.3">
      <c r="A11" s="139" t="s">
        <v>44</v>
      </c>
      <c r="B11" s="143" t="s">
        <v>787</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788</v>
      </c>
      <c r="C14" s="143"/>
      <c r="D14" s="143"/>
    </row>
    <row r="15" spans="1:4" ht="24.9" customHeight="1" x14ac:dyDescent="0.3">
      <c r="A15" s="139" t="s">
        <v>48</v>
      </c>
      <c r="B15" s="143" t="s">
        <v>789</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790</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37">
        <v>2</v>
      </c>
    </row>
    <row r="25" spans="1:4" s="3" customFormat="1" ht="24.9" customHeight="1" x14ac:dyDescent="0.3">
      <c r="A25" s="35" t="s">
        <v>61</v>
      </c>
      <c r="B25" s="144">
        <f>B24*D24</f>
        <v>6</v>
      </c>
      <c r="C25" s="145"/>
      <c r="D25" s="146"/>
    </row>
    <row r="26" spans="1:4" s="3" customFormat="1" ht="24.9" customHeight="1" x14ac:dyDescent="0.3">
      <c r="A26" s="139" t="s">
        <v>87</v>
      </c>
      <c r="B26" s="229" t="s">
        <v>791</v>
      </c>
      <c r="C26" s="181"/>
      <c r="D26" s="182"/>
    </row>
    <row r="27" spans="1:4" s="3" customFormat="1" ht="24.9"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200">
        <v>6</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792</v>
      </c>
      <c r="B32" s="152"/>
      <c r="C32" s="152" t="s">
        <v>114</v>
      </c>
      <c r="D32" s="152"/>
    </row>
    <row r="33" spans="1:4" ht="24.9" customHeight="1" x14ac:dyDescent="0.3">
      <c r="A33" s="152" t="s">
        <v>793</v>
      </c>
      <c r="B33" s="152"/>
      <c r="C33" s="152" t="s">
        <v>114</v>
      </c>
      <c r="D33" s="152"/>
    </row>
    <row r="34" spans="1:4" ht="24.9" customHeight="1" x14ac:dyDescent="0.3">
      <c r="A34" s="152" t="s">
        <v>794</v>
      </c>
      <c r="B34" s="152"/>
      <c r="C34" s="152" t="s">
        <v>114</v>
      </c>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795</v>
      </c>
      <c r="B38" s="157"/>
      <c r="C38" s="8" t="s">
        <v>796</v>
      </c>
      <c r="D38" s="119">
        <v>43252</v>
      </c>
    </row>
    <row r="39" spans="1:4" ht="24.9" customHeight="1" x14ac:dyDescent="0.3">
      <c r="A39" s="150" t="s">
        <v>797</v>
      </c>
      <c r="B39" s="151"/>
      <c r="C39" s="9" t="s">
        <v>798</v>
      </c>
      <c r="D39" s="9" t="s">
        <v>476</v>
      </c>
    </row>
    <row r="40" spans="1:4" ht="24.9" customHeight="1" x14ac:dyDescent="0.3">
      <c r="A40" s="201" t="s">
        <v>799</v>
      </c>
      <c r="B40" s="202"/>
      <c r="C40" s="9" t="s">
        <v>255</v>
      </c>
      <c r="D40" s="9" t="s">
        <v>800</v>
      </c>
    </row>
    <row r="41" spans="1:4" ht="24.9" customHeight="1" x14ac:dyDescent="0.3">
      <c r="A41" s="156"/>
      <c r="B41" s="157"/>
      <c r="C41" s="8"/>
      <c r="D41" s="8"/>
    </row>
    <row r="42" spans="1:4" ht="24.9" customHeight="1" x14ac:dyDescent="0.3">
      <c r="A42" s="150"/>
      <c r="B42" s="151"/>
      <c r="C42" s="9"/>
      <c r="D42" s="9"/>
    </row>
    <row r="43" spans="1:4" ht="24.9" customHeight="1" x14ac:dyDescent="0.3">
      <c r="A43" s="150"/>
      <c r="B43" s="151"/>
      <c r="C43" s="9"/>
      <c r="D43" s="9"/>
    </row>
    <row r="44" spans="1:4" ht="24.9" customHeight="1" x14ac:dyDescent="0.3">
      <c r="A44" s="158" t="s">
        <v>55</v>
      </c>
      <c r="B44" s="160" t="s">
        <v>801</v>
      </c>
      <c r="C44" s="161"/>
      <c r="D44" s="162"/>
    </row>
    <row r="45" spans="1:4" ht="24.9" customHeight="1" x14ac:dyDescent="0.3">
      <c r="A45" s="159"/>
      <c r="B45" s="163"/>
      <c r="C45" s="164"/>
      <c r="D45" s="165"/>
    </row>
    <row r="46" spans="1:4" ht="24.9" customHeight="1" x14ac:dyDescent="0.3">
      <c r="A46" s="158" t="s">
        <v>56</v>
      </c>
      <c r="B46" s="160" t="s">
        <v>617</v>
      </c>
      <c r="C46" s="161"/>
      <c r="D46" s="162"/>
    </row>
    <row r="47" spans="1:4" ht="24.9" customHeight="1" x14ac:dyDescent="0.3">
      <c r="A47" s="159"/>
      <c r="B47" s="163"/>
      <c r="C47" s="164"/>
      <c r="D47" s="165"/>
    </row>
    <row r="48" spans="1:4" ht="24.9" customHeight="1" x14ac:dyDescent="0.3">
      <c r="A48" s="10" t="s">
        <v>57</v>
      </c>
      <c r="B48" s="38" t="s">
        <v>241</v>
      </c>
      <c r="C48" s="11" t="s">
        <v>79</v>
      </c>
      <c r="D48" s="82">
        <v>43040</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'C:\Users\kkerford\AppData\Local\Microsoft\Windows\Temporary Internet Files\Content.Outlook\KOC213MX\[Copy of Risk Register v2 template.xlsm]Settings'!#REF!</xm:f>
          </x14:formula1>
          <xm:sqref>D10</xm:sqref>
        </x14:dataValidation>
        <x14:dataValidation type="list" allowBlank="1" showInputMessage="1" showErrorMessage="1">
          <x14:formula1>
            <xm:f>'C:\Users\kkerford\AppData\Local\Microsoft\Windows\Temporary Internet Files\Content.Outlook\KOC213MX\[Copy of Risk Register v2 template.xlsm]Settings'!#REF!</xm:f>
          </x14:formula1>
          <xm:sqref>B4</xm:sqref>
        </x14:dataValidation>
      </x14:dataValidation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pageSetUpPr fitToPage="1"/>
  </sheetPr>
  <dimension ref="A1:I52"/>
  <sheetViews>
    <sheetView topLeftCell="A16" zoomScaleNormal="100" workbookViewId="0">
      <selection activeCell="B19" sqref="B19:D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5" width="9.109375" style="5"/>
    <col min="6" max="6" width="23.88671875" style="5" customWidth="1"/>
    <col min="7"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c r="F3" s="111"/>
    </row>
    <row r="4" spans="1:6" ht="24.9" customHeight="1" x14ac:dyDescent="0.3">
      <c r="A4" s="36" t="s">
        <v>58</v>
      </c>
      <c r="B4" s="6" t="s">
        <v>462</v>
      </c>
      <c r="C4" s="36" t="s">
        <v>46</v>
      </c>
      <c r="D4" s="6" t="s">
        <v>621</v>
      </c>
    </row>
    <row r="5" spans="1:6" ht="24.9" customHeight="1" x14ac:dyDescent="0.3">
      <c r="A5" s="139" t="s">
        <v>43</v>
      </c>
      <c r="B5" s="142" t="s">
        <v>802</v>
      </c>
      <c r="C5" s="142"/>
      <c r="D5" s="142"/>
    </row>
    <row r="6" spans="1:6" ht="24.9" customHeight="1" x14ac:dyDescent="0.3">
      <c r="A6" s="140"/>
      <c r="B6" s="142"/>
      <c r="C6" s="142"/>
      <c r="D6" s="142"/>
    </row>
    <row r="7" spans="1:6" ht="24.9" customHeight="1" x14ac:dyDescent="0.3">
      <c r="A7" s="140"/>
      <c r="B7" s="142"/>
      <c r="C7" s="142"/>
      <c r="D7" s="142"/>
    </row>
    <row r="8" spans="1:6" ht="24.9" customHeight="1" x14ac:dyDescent="0.3">
      <c r="A8" s="140"/>
      <c r="B8" s="142"/>
      <c r="C8" s="142"/>
      <c r="D8" s="142"/>
    </row>
    <row r="9" spans="1:6" ht="78" customHeight="1" x14ac:dyDescent="0.3">
      <c r="A9" s="141"/>
      <c r="B9" s="142"/>
      <c r="C9" s="142"/>
      <c r="D9" s="142"/>
      <c r="F9" s="94"/>
    </row>
    <row r="10" spans="1:6" ht="24.9" customHeight="1" x14ac:dyDescent="0.3">
      <c r="A10" s="36" t="s">
        <v>45</v>
      </c>
      <c r="B10" s="70" t="s">
        <v>803</v>
      </c>
      <c r="C10" s="36" t="s">
        <v>34</v>
      </c>
      <c r="D10" s="6" t="s">
        <v>24</v>
      </c>
    </row>
    <row r="11" spans="1:6" ht="24.9" customHeight="1" x14ac:dyDescent="0.3">
      <c r="A11" s="139" t="s">
        <v>44</v>
      </c>
      <c r="B11" s="143" t="s">
        <v>804</v>
      </c>
      <c r="C11" s="143"/>
      <c r="D11" s="143"/>
      <c r="F11" s="291"/>
    </row>
    <row r="12" spans="1:6" ht="24.9" customHeight="1" x14ac:dyDescent="0.3">
      <c r="A12" s="140"/>
      <c r="B12" s="143"/>
      <c r="C12" s="143"/>
      <c r="D12" s="143"/>
      <c r="F12" s="291"/>
    </row>
    <row r="13" spans="1:6" ht="24.9" customHeight="1" x14ac:dyDescent="0.3">
      <c r="A13" s="141"/>
      <c r="B13" s="143"/>
      <c r="C13" s="143"/>
      <c r="D13" s="143"/>
      <c r="F13" s="291"/>
    </row>
    <row r="14" spans="1:6" ht="24.9" customHeight="1" x14ac:dyDescent="0.3">
      <c r="A14" s="36" t="s">
        <v>47</v>
      </c>
      <c r="B14" s="143" t="s">
        <v>805</v>
      </c>
      <c r="C14" s="143"/>
      <c r="D14" s="143"/>
    </row>
    <row r="15" spans="1:6" ht="24.9" customHeight="1" x14ac:dyDescent="0.3">
      <c r="A15" s="139" t="s">
        <v>48</v>
      </c>
      <c r="B15" s="143" t="s">
        <v>806</v>
      </c>
      <c r="C15" s="143"/>
      <c r="D15" s="143"/>
    </row>
    <row r="16" spans="1:6" ht="24.9" customHeight="1" x14ac:dyDescent="0.3">
      <c r="A16" s="140"/>
      <c r="B16" s="143"/>
      <c r="C16" s="143"/>
      <c r="D16" s="143"/>
    </row>
    <row r="17" spans="1:4" ht="24.9" customHeight="1" x14ac:dyDescent="0.3">
      <c r="A17" s="140"/>
      <c r="B17" s="143"/>
      <c r="C17" s="143"/>
      <c r="D17" s="143"/>
    </row>
    <row r="18" spans="1:4" ht="41.4" customHeight="1" x14ac:dyDescent="0.3">
      <c r="A18" s="141"/>
      <c r="B18" s="143"/>
      <c r="C18" s="143"/>
      <c r="D18" s="143"/>
    </row>
    <row r="19" spans="1:4" ht="24.9" customHeight="1" x14ac:dyDescent="0.3">
      <c r="A19" s="139" t="s">
        <v>49</v>
      </c>
      <c r="B19" s="143" t="s">
        <v>807</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76">
        <v>3</v>
      </c>
      <c r="C24" s="35" t="s">
        <v>28</v>
      </c>
      <c r="D24" s="37">
        <v>4</v>
      </c>
    </row>
    <row r="25" spans="1:4" s="3" customFormat="1" ht="24.9" customHeight="1" x14ac:dyDescent="0.3">
      <c r="A25" s="35" t="s">
        <v>61</v>
      </c>
      <c r="B25" s="144">
        <f>B24*D24</f>
        <v>12</v>
      </c>
      <c r="C25" s="145"/>
      <c r="D25" s="146"/>
    </row>
    <row r="26" spans="1:4" s="3" customFormat="1" ht="24.9" customHeight="1" x14ac:dyDescent="0.3">
      <c r="A26" s="139" t="s">
        <v>87</v>
      </c>
      <c r="B26" s="212" t="s">
        <v>808</v>
      </c>
      <c r="C26" s="213"/>
      <c r="D26" s="214"/>
    </row>
    <row r="27" spans="1:4" s="3" customFormat="1" ht="24.9" customHeight="1" x14ac:dyDescent="0.3">
      <c r="A27" s="141"/>
      <c r="B27" s="215"/>
      <c r="C27" s="216"/>
      <c r="D27" s="217"/>
    </row>
    <row r="28" spans="1:4" ht="24.9" customHeight="1" x14ac:dyDescent="0.3">
      <c r="A28" s="137" t="s">
        <v>51</v>
      </c>
      <c r="B28" s="137"/>
      <c r="C28" s="137"/>
      <c r="D28" s="137"/>
    </row>
    <row r="29" spans="1:4" ht="24.9" customHeight="1" x14ac:dyDescent="0.3">
      <c r="A29" s="35" t="s">
        <v>52</v>
      </c>
      <c r="B29" s="290" t="s">
        <v>809</v>
      </c>
      <c r="C29" s="244"/>
      <c r="D29" s="244"/>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810</v>
      </c>
      <c r="B32" s="152"/>
      <c r="C32" s="152" t="s">
        <v>329</v>
      </c>
      <c r="D32" s="152"/>
    </row>
    <row r="33" spans="1:9" ht="24.9" customHeight="1" x14ac:dyDescent="0.3">
      <c r="A33" s="152" t="s">
        <v>811</v>
      </c>
      <c r="B33" s="152"/>
      <c r="C33" s="152" t="s">
        <v>329</v>
      </c>
      <c r="D33" s="152"/>
    </row>
    <row r="34" spans="1:9" ht="24.9" customHeight="1" x14ac:dyDescent="0.3">
      <c r="A34" s="152" t="s">
        <v>812</v>
      </c>
      <c r="B34" s="152"/>
      <c r="C34" s="152" t="s">
        <v>329</v>
      </c>
      <c r="D34" s="152"/>
    </row>
    <row r="35" spans="1:9" ht="24.9" customHeight="1" x14ac:dyDescent="0.3">
      <c r="A35" s="152" t="s">
        <v>813</v>
      </c>
      <c r="B35" s="152"/>
      <c r="C35" s="152" t="s">
        <v>329</v>
      </c>
      <c r="D35" s="152"/>
    </row>
    <row r="36" spans="1:9" ht="24.9" customHeight="1" x14ac:dyDescent="0.3">
      <c r="A36" s="148" t="s">
        <v>31</v>
      </c>
      <c r="B36" s="153"/>
      <c r="C36" s="153"/>
      <c r="D36" s="149"/>
    </row>
    <row r="37" spans="1:9" ht="24.9" customHeight="1" x14ac:dyDescent="0.3">
      <c r="A37" s="154" t="s">
        <v>32</v>
      </c>
      <c r="B37" s="155"/>
      <c r="C37" s="34" t="s">
        <v>54</v>
      </c>
      <c r="D37" s="34" t="s">
        <v>118</v>
      </c>
      <c r="F37" s="85"/>
      <c r="G37" s="85"/>
      <c r="H37" s="85"/>
      <c r="I37" s="85"/>
    </row>
    <row r="38" spans="1:9" ht="24.9" customHeight="1" x14ac:dyDescent="0.3">
      <c r="A38" s="156" t="s">
        <v>814</v>
      </c>
      <c r="B38" s="157"/>
      <c r="C38" s="8" t="s">
        <v>815</v>
      </c>
      <c r="D38" s="98">
        <v>43100</v>
      </c>
      <c r="F38" s="85"/>
      <c r="G38" s="85"/>
      <c r="H38" s="85"/>
      <c r="I38" s="85"/>
    </row>
    <row r="39" spans="1:9" ht="24.9" customHeight="1" x14ac:dyDescent="0.3">
      <c r="A39" s="150" t="s">
        <v>816</v>
      </c>
      <c r="B39" s="151"/>
      <c r="C39" s="9" t="s">
        <v>817</v>
      </c>
      <c r="D39" s="98">
        <v>43190</v>
      </c>
      <c r="F39" s="85"/>
      <c r="G39" s="85"/>
      <c r="H39" s="85"/>
      <c r="I39" s="85"/>
    </row>
    <row r="40" spans="1:9" ht="24.9" customHeight="1" x14ac:dyDescent="0.3">
      <c r="A40" s="150" t="s">
        <v>818</v>
      </c>
      <c r="B40" s="151"/>
      <c r="C40" s="9" t="s">
        <v>819</v>
      </c>
      <c r="D40" s="9" t="s">
        <v>549</v>
      </c>
      <c r="F40" s="85"/>
      <c r="G40" s="85"/>
      <c r="H40" s="85"/>
      <c r="I40" s="85"/>
    </row>
    <row r="41" spans="1:9" ht="24.9" customHeight="1" x14ac:dyDescent="0.3">
      <c r="A41" s="150" t="s">
        <v>820</v>
      </c>
      <c r="B41" s="151"/>
      <c r="C41" s="9" t="s">
        <v>621</v>
      </c>
      <c r="D41" s="90">
        <v>43221</v>
      </c>
      <c r="F41" s="85"/>
      <c r="G41" s="85"/>
      <c r="H41" s="85"/>
      <c r="I41" s="85"/>
    </row>
    <row r="42" spans="1:9" ht="24.9" customHeight="1" x14ac:dyDescent="0.3">
      <c r="A42" s="150" t="s">
        <v>821</v>
      </c>
      <c r="B42" s="151"/>
      <c r="C42" s="9" t="s">
        <v>621</v>
      </c>
      <c r="D42" s="90">
        <v>43221</v>
      </c>
      <c r="F42" s="85"/>
      <c r="G42" s="85"/>
      <c r="H42" s="85"/>
      <c r="I42" s="85"/>
    </row>
    <row r="43" spans="1:9" ht="24.9" customHeight="1" x14ac:dyDescent="0.3">
      <c r="A43" s="274" t="s">
        <v>822</v>
      </c>
      <c r="B43" s="275"/>
      <c r="C43" s="78" t="s">
        <v>823</v>
      </c>
      <c r="D43" s="78" t="s">
        <v>824</v>
      </c>
      <c r="F43" s="85"/>
      <c r="G43" s="85"/>
      <c r="H43" s="85"/>
      <c r="I43" s="85"/>
    </row>
    <row r="44" spans="1:9" ht="24.9" customHeight="1" x14ac:dyDescent="0.3">
      <c r="A44" s="158" t="s">
        <v>55</v>
      </c>
      <c r="B44" s="265" t="s">
        <v>825</v>
      </c>
      <c r="C44" s="266"/>
      <c r="D44" s="267"/>
      <c r="F44" s="85"/>
      <c r="G44" s="85"/>
      <c r="H44" s="85"/>
      <c r="I44" s="85"/>
    </row>
    <row r="45" spans="1:9" ht="24.9" customHeight="1" x14ac:dyDescent="0.3">
      <c r="A45" s="159"/>
      <c r="B45" s="268"/>
      <c r="C45" s="269"/>
      <c r="D45" s="270"/>
    </row>
    <row r="46" spans="1:9" ht="24.9" customHeight="1" x14ac:dyDescent="0.3">
      <c r="A46" s="158" t="s">
        <v>56</v>
      </c>
      <c r="B46" s="265" t="s">
        <v>826</v>
      </c>
      <c r="C46" s="266"/>
      <c r="D46" s="267"/>
    </row>
    <row r="47" spans="1:9" ht="24.9" customHeight="1" x14ac:dyDescent="0.3">
      <c r="A47" s="159"/>
      <c r="B47" s="268"/>
      <c r="C47" s="269"/>
      <c r="D47" s="270"/>
    </row>
    <row r="48" spans="1:9" ht="24.9" customHeight="1" x14ac:dyDescent="0.3">
      <c r="A48" s="10" t="s">
        <v>57</v>
      </c>
      <c r="B48" s="38" t="s">
        <v>565</v>
      </c>
      <c r="C48" s="11" t="s">
        <v>79</v>
      </c>
      <c r="D48" s="38" t="s">
        <v>437</v>
      </c>
    </row>
    <row r="50" spans="2:4" x14ac:dyDescent="0.3">
      <c r="B50" s="5" t="s">
        <v>694</v>
      </c>
      <c r="D50" s="67">
        <v>43405</v>
      </c>
    </row>
    <row r="52" spans="2:4" x14ac:dyDescent="0.3">
      <c r="B52" s="5" t="s">
        <v>827</v>
      </c>
      <c r="D52" s="5" t="s">
        <v>492</v>
      </c>
    </row>
  </sheetData>
  <mergeCells count="41">
    <mergeCell ref="A44:A45"/>
    <mergeCell ref="B44:D45"/>
    <mergeCell ref="A46:A47"/>
    <mergeCell ref="B46:D47"/>
    <mergeCell ref="A38:B38"/>
    <mergeCell ref="A39:B39"/>
    <mergeCell ref="A40:B40"/>
    <mergeCell ref="A41:B41"/>
    <mergeCell ref="A42:B42"/>
    <mergeCell ref="A43:B43"/>
    <mergeCell ref="A37:B37"/>
    <mergeCell ref="A30:D30"/>
    <mergeCell ref="A31:B31"/>
    <mergeCell ref="C31:D31"/>
    <mergeCell ref="A32:B32"/>
    <mergeCell ref="C32:D32"/>
    <mergeCell ref="A33:B33"/>
    <mergeCell ref="C33:D33"/>
    <mergeCell ref="A34:B34"/>
    <mergeCell ref="C34:D34"/>
    <mergeCell ref="A35:B35"/>
    <mergeCell ref="C35:D35"/>
    <mergeCell ref="A36:D36"/>
    <mergeCell ref="B29:D29"/>
    <mergeCell ref="F11:F13"/>
    <mergeCell ref="B14:D14"/>
    <mergeCell ref="A15:A18"/>
    <mergeCell ref="B15:D18"/>
    <mergeCell ref="A19:A22"/>
    <mergeCell ref="B19:D22"/>
    <mergeCell ref="A23:D23"/>
    <mergeCell ref="B25:D25"/>
    <mergeCell ref="A26:A27"/>
    <mergeCell ref="B26:D27"/>
    <mergeCell ref="A28:D28"/>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67" fitToHeight="0" orientation="portrait" horizontalDpi="400" verticalDpi="200" r:id="rId1"/>
  <headerFooter>
    <oddHeader>&amp;LFleming College&amp;REnterprise Risk Management Program</oddHeader>
    <oddFooter>&amp;L&amp;D&amp;CConfidential&amp;R&amp;P of &amp;N</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4">
    <pageSetUpPr fitToPage="1"/>
  </sheetPr>
  <dimension ref="A1:F52"/>
  <sheetViews>
    <sheetView zoomScaleNormal="100" workbookViewId="0">
      <selection activeCell="B5" sqref="B5:D9"/>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5" width="9.109375" style="5"/>
    <col min="6" max="6" width="34" style="5" customWidth="1"/>
    <col min="7"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462</v>
      </c>
      <c r="C4" s="36" t="s">
        <v>46</v>
      </c>
      <c r="D4" s="6" t="s">
        <v>621</v>
      </c>
    </row>
    <row r="5" spans="1:6" ht="24.9" customHeight="1" x14ac:dyDescent="0.3">
      <c r="A5" s="139" t="s">
        <v>43</v>
      </c>
      <c r="B5" s="142" t="s">
        <v>828</v>
      </c>
      <c r="C5" s="142"/>
      <c r="D5" s="142"/>
    </row>
    <row r="6" spans="1:6" ht="24.9" customHeight="1" x14ac:dyDescent="0.3">
      <c r="A6" s="140"/>
      <c r="B6" s="142"/>
      <c r="C6" s="142"/>
      <c r="D6" s="142"/>
    </row>
    <row r="7" spans="1:6" ht="24.9" customHeight="1" x14ac:dyDescent="0.3">
      <c r="A7" s="140"/>
      <c r="B7" s="142"/>
      <c r="C7" s="142"/>
      <c r="D7" s="142"/>
      <c r="F7" s="5" t="s">
        <v>829</v>
      </c>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70" t="s">
        <v>830</v>
      </c>
      <c r="C10" s="36" t="s">
        <v>34</v>
      </c>
      <c r="D10" s="6" t="s">
        <v>24</v>
      </c>
    </row>
    <row r="11" spans="1:6" ht="24.9" customHeight="1" x14ac:dyDescent="0.3">
      <c r="A11" s="139" t="s">
        <v>44</v>
      </c>
      <c r="B11" s="143" t="s">
        <v>831</v>
      </c>
      <c r="C11" s="143"/>
      <c r="D11" s="143"/>
      <c r="F11" s="94"/>
    </row>
    <row r="12" spans="1:6" ht="24.9" customHeight="1" x14ac:dyDescent="0.3">
      <c r="A12" s="140"/>
      <c r="B12" s="143"/>
      <c r="C12" s="143"/>
      <c r="D12" s="143"/>
      <c r="F12" s="94"/>
    </row>
    <row r="13" spans="1:6" ht="24.9" customHeight="1" x14ac:dyDescent="0.3">
      <c r="A13" s="141"/>
      <c r="B13" s="143"/>
      <c r="C13" s="143"/>
      <c r="D13" s="143"/>
      <c r="F13" s="94"/>
    </row>
    <row r="14" spans="1:6" ht="24.9" customHeight="1" x14ac:dyDescent="0.3">
      <c r="A14" s="36" t="s">
        <v>47</v>
      </c>
      <c r="B14" s="143" t="s">
        <v>832</v>
      </c>
      <c r="C14" s="143"/>
      <c r="D14" s="143"/>
    </row>
    <row r="15" spans="1:6" ht="24.9" customHeight="1" x14ac:dyDescent="0.3">
      <c r="A15" s="139" t="s">
        <v>48</v>
      </c>
      <c r="B15" s="261" t="s">
        <v>833</v>
      </c>
      <c r="C15" s="261"/>
      <c r="D15" s="261"/>
    </row>
    <row r="16" spans="1:6" ht="24.9" customHeight="1" x14ac:dyDescent="0.3">
      <c r="A16" s="140"/>
      <c r="B16" s="261"/>
      <c r="C16" s="261"/>
      <c r="D16" s="261"/>
    </row>
    <row r="17" spans="1:6" ht="24.9" customHeight="1" x14ac:dyDescent="0.3">
      <c r="A17" s="140"/>
      <c r="B17" s="261"/>
      <c r="C17" s="261"/>
      <c r="D17" s="261"/>
    </row>
    <row r="18" spans="1:6" ht="24.9" customHeight="1" x14ac:dyDescent="0.3">
      <c r="A18" s="141"/>
      <c r="B18" s="261"/>
      <c r="C18" s="261"/>
      <c r="D18" s="261"/>
    </row>
    <row r="19" spans="1:6" ht="24.9" customHeight="1" x14ac:dyDescent="0.3">
      <c r="A19" s="139" t="s">
        <v>49</v>
      </c>
      <c r="B19" s="292" t="s">
        <v>834</v>
      </c>
      <c r="C19" s="293"/>
      <c r="D19" s="294"/>
    </row>
    <row r="20" spans="1:6" ht="24.9" customHeight="1" x14ac:dyDescent="0.3">
      <c r="A20" s="140"/>
      <c r="B20" s="295"/>
      <c r="C20" s="296"/>
      <c r="D20" s="297"/>
      <c r="F20" s="3"/>
    </row>
    <row r="21" spans="1:6" ht="24.9" customHeight="1" x14ac:dyDescent="0.3">
      <c r="A21" s="140"/>
      <c r="B21" s="295"/>
      <c r="C21" s="296"/>
      <c r="D21" s="297"/>
    </row>
    <row r="22" spans="1:6" ht="24.9" customHeight="1" x14ac:dyDescent="0.3">
      <c r="A22" s="141"/>
      <c r="B22" s="298"/>
      <c r="C22" s="299"/>
      <c r="D22" s="300"/>
    </row>
    <row r="23" spans="1:6" ht="24.9" customHeight="1" x14ac:dyDescent="0.3">
      <c r="A23" s="137" t="s">
        <v>50</v>
      </c>
      <c r="B23" s="137"/>
      <c r="C23" s="137"/>
      <c r="D23" s="137"/>
    </row>
    <row r="24" spans="1:6" ht="24.9" customHeight="1" x14ac:dyDescent="0.3">
      <c r="A24" s="35" t="s">
        <v>1</v>
      </c>
      <c r="B24" s="37">
        <v>3</v>
      </c>
      <c r="C24" s="35" t="s">
        <v>28</v>
      </c>
      <c r="D24" s="37">
        <v>3</v>
      </c>
    </row>
    <row r="25" spans="1:6" s="3" customFormat="1" ht="24.9" customHeight="1" x14ac:dyDescent="0.3">
      <c r="A25" s="35" t="s">
        <v>61</v>
      </c>
      <c r="B25" s="144">
        <f>B24*D24</f>
        <v>9</v>
      </c>
      <c r="C25" s="145"/>
      <c r="D25" s="146"/>
    </row>
    <row r="26" spans="1:6" s="3" customFormat="1" ht="24.9" customHeight="1" x14ac:dyDescent="0.3">
      <c r="A26" s="139" t="s">
        <v>87</v>
      </c>
      <c r="B26" s="203"/>
      <c r="C26" s="204"/>
      <c r="D26" s="205"/>
    </row>
    <row r="27" spans="1:6" s="3" customFormat="1" ht="24.9" customHeight="1" x14ac:dyDescent="0.3">
      <c r="A27" s="141"/>
      <c r="B27" s="206"/>
      <c r="C27" s="207"/>
      <c r="D27" s="208"/>
    </row>
    <row r="28" spans="1:6" ht="24.9" customHeight="1" x14ac:dyDescent="0.3">
      <c r="A28" s="137" t="s">
        <v>51</v>
      </c>
      <c r="B28" s="137"/>
      <c r="C28" s="137"/>
      <c r="D28" s="137"/>
    </row>
    <row r="29" spans="1:6" ht="24.9" customHeight="1" x14ac:dyDescent="0.3">
      <c r="A29" s="35" t="s">
        <v>52</v>
      </c>
      <c r="B29" s="200">
        <v>4</v>
      </c>
      <c r="C29" s="200"/>
      <c r="D29" s="200"/>
    </row>
    <row r="30" spans="1:6" ht="24.9" customHeight="1" x14ac:dyDescent="0.3">
      <c r="A30" s="137" t="s">
        <v>53</v>
      </c>
      <c r="B30" s="137"/>
      <c r="C30" s="137"/>
      <c r="D30" s="137"/>
    </row>
    <row r="31" spans="1:6" ht="24.9" customHeight="1" x14ac:dyDescent="0.3">
      <c r="A31" s="148" t="s">
        <v>29</v>
      </c>
      <c r="B31" s="149"/>
      <c r="C31" s="148" t="s">
        <v>30</v>
      </c>
      <c r="D31" s="149"/>
    </row>
    <row r="32" spans="1:6" ht="24.9" customHeight="1" x14ac:dyDescent="0.3">
      <c r="A32" s="152" t="s">
        <v>835</v>
      </c>
      <c r="B32" s="152"/>
      <c r="C32" s="152"/>
      <c r="D32" s="152"/>
    </row>
    <row r="33" spans="1:6" ht="24.9" customHeight="1" x14ac:dyDescent="0.3">
      <c r="A33" s="152"/>
      <c r="B33" s="152"/>
      <c r="C33" s="152"/>
      <c r="D33" s="152"/>
    </row>
    <row r="34" spans="1:6" ht="24.9" customHeight="1" x14ac:dyDescent="0.3">
      <c r="A34" s="152"/>
      <c r="B34" s="152"/>
      <c r="C34" s="152"/>
      <c r="D34" s="152"/>
    </row>
    <row r="35" spans="1:6" ht="24.9" customHeight="1" x14ac:dyDescent="0.3">
      <c r="A35" s="152"/>
      <c r="B35" s="152"/>
      <c r="C35" s="152"/>
      <c r="D35" s="152"/>
    </row>
    <row r="36" spans="1:6" ht="24.9" customHeight="1" x14ac:dyDescent="0.3">
      <c r="A36" s="148" t="s">
        <v>31</v>
      </c>
      <c r="B36" s="153"/>
      <c r="C36" s="153"/>
      <c r="D36" s="149"/>
    </row>
    <row r="37" spans="1:6" ht="24.9" customHeight="1" x14ac:dyDescent="0.3">
      <c r="A37" s="154" t="s">
        <v>32</v>
      </c>
      <c r="B37" s="155"/>
      <c r="C37" s="34" t="s">
        <v>54</v>
      </c>
      <c r="D37" s="34" t="s">
        <v>118</v>
      </c>
    </row>
    <row r="38" spans="1:6" ht="24.9" customHeight="1" x14ac:dyDescent="0.3">
      <c r="A38" s="201" t="s">
        <v>836</v>
      </c>
      <c r="B38" s="202"/>
      <c r="C38" s="9" t="s">
        <v>837</v>
      </c>
      <c r="D38" s="90">
        <v>43466</v>
      </c>
    </row>
    <row r="39" spans="1:6" ht="24.9" customHeight="1" x14ac:dyDescent="0.3">
      <c r="A39" s="274" t="s">
        <v>838</v>
      </c>
      <c r="B39" s="275"/>
      <c r="C39" s="78" t="s">
        <v>839</v>
      </c>
      <c r="D39" s="78"/>
    </row>
    <row r="40" spans="1:6" ht="24.9" customHeight="1" x14ac:dyDescent="0.3">
      <c r="A40" s="274" t="s">
        <v>840</v>
      </c>
      <c r="B40" s="275"/>
      <c r="C40" s="78" t="s">
        <v>839</v>
      </c>
      <c r="D40" s="117">
        <v>43617</v>
      </c>
      <c r="F40" s="3"/>
    </row>
    <row r="41" spans="1:6" ht="24.9" customHeight="1" x14ac:dyDescent="0.3">
      <c r="A41" s="274" t="s">
        <v>841</v>
      </c>
      <c r="B41" s="275"/>
      <c r="C41" s="78" t="s">
        <v>839</v>
      </c>
      <c r="D41" s="78">
        <v>2019</v>
      </c>
      <c r="F41" s="120"/>
    </row>
    <row r="42" spans="1:6" ht="24.9" customHeight="1" x14ac:dyDescent="0.3">
      <c r="A42" s="274" t="s">
        <v>842</v>
      </c>
      <c r="B42" s="275"/>
      <c r="C42" s="78" t="s">
        <v>839</v>
      </c>
      <c r="D42" s="78">
        <v>2019</v>
      </c>
      <c r="F42" s="120"/>
    </row>
    <row r="43" spans="1:6" ht="24.9" customHeight="1" x14ac:dyDescent="0.3">
      <c r="A43" s="150" t="s">
        <v>40</v>
      </c>
      <c r="B43" s="151"/>
      <c r="C43" s="9"/>
      <c r="D43" s="9"/>
      <c r="F43" s="120"/>
    </row>
    <row r="44" spans="1:6" ht="24.9" customHeight="1" x14ac:dyDescent="0.3">
      <c r="A44" s="158" t="s">
        <v>55</v>
      </c>
      <c r="B44" s="160"/>
      <c r="C44" s="161"/>
      <c r="D44" s="162"/>
    </row>
    <row r="45" spans="1:6" ht="24.9" customHeight="1" x14ac:dyDescent="0.3">
      <c r="A45" s="159"/>
      <c r="B45" s="163"/>
      <c r="C45" s="164"/>
      <c r="D45" s="165"/>
    </row>
    <row r="46" spans="1:6" ht="24.9" customHeight="1" x14ac:dyDescent="0.3">
      <c r="A46" s="158" t="s">
        <v>56</v>
      </c>
      <c r="B46" s="160"/>
      <c r="C46" s="161"/>
      <c r="D46" s="162"/>
    </row>
    <row r="47" spans="1:6" ht="24.9" customHeight="1" x14ac:dyDescent="0.3">
      <c r="A47" s="159"/>
      <c r="B47" s="163"/>
      <c r="C47" s="164"/>
      <c r="D47" s="165"/>
    </row>
    <row r="48" spans="1:6" ht="24.9" customHeight="1" x14ac:dyDescent="0.3">
      <c r="A48" s="10" t="s">
        <v>57</v>
      </c>
      <c r="B48" s="38" t="s">
        <v>691</v>
      </c>
      <c r="C48" s="11" t="s">
        <v>79</v>
      </c>
      <c r="D48" s="82" t="s">
        <v>843</v>
      </c>
    </row>
    <row r="50" spans="2:4" x14ac:dyDescent="0.3">
      <c r="B50" s="5" t="s">
        <v>568</v>
      </c>
      <c r="D50" s="67">
        <v>43405</v>
      </c>
    </row>
    <row r="51" spans="2:4" x14ac:dyDescent="0.3">
      <c r="B51" s="5" t="s">
        <v>674</v>
      </c>
      <c r="D51" s="5" t="s">
        <v>757</v>
      </c>
    </row>
    <row r="52" spans="2:4" x14ac:dyDescent="0.3">
      <c r="B52" s="68" t="s">
        <v>844</v>
      </c>
      <c r="C52" s="68"/>
      <c r="D52" s="69">
        <v>43617</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5">
    <pageSetUpPr fitToPage="1"/>
  </sheetPr>
  <dimension ref="A1:D51"/>
  <sheetViews>
    <sheetView topLeftCell="A7" zoomScaleNormal="100" workbookViewId="0">
      <selection activeCell="B15" sqref="B15:D18"/>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462</v>
      </c>
      <c r="C4" s="36" t="s">
        <v>46</v>
      </c>
      <c r="D4" s="6" t="s">
        <v>463</v>
      </c>
    </row>
    <row r="5" spans="1:4" ht="24.9" customHeight="1" x14ac:dyDescent="0.3">
      <c r="A5" s="139" t="s">
        <v>43</v>
      </c>
      <c r="B5" s="142" t="s">
        <v>845</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54" t="str">
        <f ca="1">MID(CELL("filename",A1),FIND("]",CELL("filename",A1))+1,255)</f>
        <v>OP5</v>
      </c>
      <c r="C10" s="36" t="s">
        <v>34</v>
      </c>
      <c r="D10" s="6" t="s">
        <v>24</v>
      </c>
    </row>
    <row r="11" spans="1:4" ht="24.9" customHeight="1" x14ac:dyDescent="0.3">
      <c r="A11" s="139" t="s">
        <v>44</v>
      </c>
      <c r="B11" s="271" t="s">
        <v>846</v>
      </c>
      <c r="C11" s="271"/>
      <c r="D11" s="271"/>
    </row>
    <row r="12" spans="1:4" ht="24.9" customHeight="1" x14ac:dyDescent="0.3">
      <c r="A12" s="140"/>
      <c r="B12" s="271"/>
      <c r="C12" s="271"/>
      <c r="D12" s="271"/>
    </row>
    <row r="13" spans="1:4" ht="24.9" customHeight="1" x14ac:dyDescent="0.3">
      <c r="A13" s="141"/>
      <c r="B13" s="271"/>
      <c r="C13" s="271"/>
      <c r="D13" s="271"/>
    </row>
    <row r="14" spans="1:4" ht="24.9" customHeight="1" x14ac:dyDescent="0.3">
      <c r="A14" s="36" t="s">
        <v>47</v>
      </c>
      <c r="B14" s="143" t="s">
        <v>847</v>
      </c>
      <c r="C14" s="143"/>
      <c r="D14" s="143"/>
    </row>
    <row r="15" spans="1:4" ht="24.9" customHeight="1" x14ac:dyDescent="0.3">
      <c r="A15" s="139" t="s">
        <v>48</v>
      </c>
      <c r="B15" s="143" t="s">
        <v>848</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849</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4</v>
      </c>
      <c r="C24" s="35" t="s">
        <v>28</v>
      </c>
      <c r="D24" s="37">
        <v>2</v>
      </c>
    </row>
    <row r="25" spans="1:4" s="3" customFormat="1" ht="24.9" customHeight="1" x14ac:dyDescent="0.3">
      <c r="A25" s="35" t="s">
        <v>61</v>
      </c>
      <c r="B25" s="144">
        <f>B24*D24</f>
        <v>8</v>
      </c>
      <c r="C25" s="145"/>
      <c r="D25" s="146"/>
    </row>
    <row r="26" spans="1:4" s="3" customFormat="1" ht="24.9" customHeight="1" x14ac:dyDescent="0.3">
      <c r="A26" s="139" t="s">
        <v>87</v>
      </c>
      <c r="B26" s="203"/>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147">
        <v>4</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240" t="s">
        <v>850</v>
      </c>
      <c r="B32" s="241"/>
      <c r="C32" s="240" t="s">
        <v>114</v>
      </c>
      <c r="D32" s="241"/>
    </row>
    <row r="33" spans="1:4" ht="24.9" customHeight="1" x14ac:dyDescent="0.3">
      <c r="A33" s="152" t="s">
        <v>851</v>
      </c>
      <c r="B33" s="152"/>
      <c r="C33" s="152" t="s">
        <v>114</v>
      </c>
      <c r="D33" s="152"/>
    </row>
    <row r="34" spans="1:4" ht="24.9" customHeight="1" x14ac:dyDescent="0.3">
      <c r="A34" s="152" t="s">
        <v>852</v>
      </c>
      <c r="B34" s="152"/>
      <c r="C34" s="152" t="s">
        <v>114</v>
      </c>
      <c r="D34" s="152"/>
    </row>
    <row r="35" spans="1:4" ht="24.9" customHeight="1" x14ac:dyDescent="0.3">
      <c r="A35" s="152" t="s">
        <v>634</v>
      </c>
      <c r="B35" s="152"/>
      <c r="C35" s="152" t="s">
        <v>298</v>
      </c>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6" t="s">
        <v>853</v>
      </c>
      <c r="B38" s="157"/>
      <c r="C38" s="8" t="s">
        <v>854</v>
      </c>
      <c r="D38" s="8" t="s">
        <v>855</v>
      </c>
    </row>
    <row r="39" spans="1:4" ht="24.9" customHeight="1" x14ac:dyDescent="0.3">
      <c r="A39" s="150" t="s">
        <v>856</v>
      </c>
      <c r="B39" s="151"/>
      <c r="C39" s="9" t="s">
        <v>475</v>
      </c>
      <c r="D39" s="9" t="s">
        <v>857</v>
      </c>
    </row>
    <row r="40" spans="1:4" ht="24.9" customHeight="1" x14ac:dyDescent="0.3">
      <c r="A40" s="150" t="s">
        <v>858</v>
      </c>
      <c r="B40" s="151"/>
      <c r="C40" s="9" t="s">
        <v>859</v>
      </c>
      <c r="D40" s="9" t="s">
        <v>860</v>
      </c>
    </row>
    <row r="41" spans="1:4" ht="24.9" customHeight="1" x14ac:dyDescent="0.3">
      <c r="A41" s="156" t="s">
        <v>861</v>
      </c>
      <c r="B41" s="157"/>
      <c r="C41" s="8" t="s">
        <v>475</v>
      </c>
      <c r="D41" s="8" t="s">
        <v>862</v>
      </c>
    </row>
    <row r="42" spans="1:4" ht="24.9" customHeight="1" x14ac:dyDescent="0.3">
      <c r="A42" s="150" t="s">
        <v>863</v>
      </c>
      <c r="B42" s="151"/>
      <c r="C42" s="9" t="s">
        <v>864</v>
      </c>
      <c r="D42" s="9" t="s">
        <v>862</v>
      </c>
    </row>
    <row r="43" spans="1:4" ht="24.9" customHeight="1" x14ac:dyDescent="0.3">
      <c r="A43" s="150"/>
      <c r="B43" s="151"/>
      <c r="C43" s="9"/>
      <c r="D43" s="9"/>
    </row>
    <row r="44" spans="1:4" ht="24.9" customHeight="1" x14ac:dyDescent="0.3">
      <c r="A44" s="158" t="s">
        <v>55</v>
      </c>
      <c r="B44" s="160" t="s">
        <v>865</v>
      </c>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487</v>
      </c>
      <c r="C48" s="11" t="s">
        <v>79</v>
      </c>
      <c r="D48" s="82" t="s">
        <v>866</v>
      </c>
    </row>
    <row r="50" spans="2:4" x14ac:dyDescent="0.3">
      <c r="B50" s="5" t="s">
        <v>867</v>
      </c>
      <c r="D50" s="67">
        <v>43405</v>
      </c>
    </row>
    <row r="51" spans="2:4" x14ac:dyDescent="0.3">
      <c r="B51" s="5" t="s">
        <v>491</v>
      </c>
      <c r="D51" s="5" t="s">
        <v>492</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65" fitToHeight="0" orientation="portrait" horizontalDpi="400" verticalDpi="200" r:id="rId1"/>
  <headerFooter>
    <oddHeader>&amp;LFleming College&amp;REnterprise Risk Management Program</oddHeader>
    <oddFooter>&amp;L&amp;D&amp;CConfidential&amp;R&amp;P of &amp;N</oddFooter>
  </headerFooter>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D51"/>
  <sheetViews>
    <sheetView topLeftCell="A32" zoomScaleNormal="100" workbookViewId="0">
      <selection activeCell="A42" sqref="A42:B4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81</v>
      </c>
      <c r="C4" s="36" t="s">
        <v>46</v>
      </c>
      <c r="D4" s="6" t="s">
        <v>868</v>
      </c>
    </row>
    <row r="5" spans="1:4" ht="24.9" customHeight="1" x14ac:dyDescent="0.3">
      <c r="A5" s="139" t="s">
        <v>43</v>
      </c>
      <c r="B5" s="142" t="s">
        <v>869</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54" t="str">
        <f ca="1">MID(CELL("filename",A1),FIND("]",CELL("filename",A1))+1,255)</f>
        <v>OP6</v>
      </c>
      <c r="C10" s="36" t="s">
        <v>34</v>
      </c>
      <c r="D10" s="6" t="s">
        <v>24</v>
      </c>
    </row>
    <row r="11" spans="1:4" ht="24.9" customHeight="1" x14ac:dyDescent="0.3">
      <c r="A11" s="139" t="s">
        <v>44</v>
      </c>
      <c r="B11" s="231" t="s">
        <v>870</v>
      </c>
      <c r="C11" s="231"/>
      <c r="D11" s="231"/>
    </row>
    <row r="12" spans="1:4" ht="24.9" customHeight="1" x14ac:dyDescent="0.3">
      <c r="A12" s="140"/>
      <c r="B12" s="231"/>
      <c r="C12" s="231"/>
      <c r="D12" s="231"/>
    </row>
    <row r="13" spans="1:4" ht="24.9" customHeight="1" x14ac:dyDescent="0.3">
      <c r="A13" s="141"/>
      <c r="B13" s="231"/>
      <c r="C13" s="231"/>
      <c r="D13" s="231"/>
    </row>
    <row r="14" spans="1:4" ht="24.9" customHeight="1" x14ac:dyDescent="0.3">
      <c r="A14" s="36" t="s">
        <v>47</v>
      </c>
      <c r="B14" s="143" t="s">
        <v>871</v>
      </c>
      <c r="C14" s="143"/>
      <c r="D14" s="143"/>
    </row>
    <row r="15" spans="1:4" ht="24.9" customHeight="1" x14ac:dyDescent="0.3">
      <c r="A15" s="139" t="s">
        <v>48</v>
      </c>
      <c r="B15" s="143" t="s">
        <v>872</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873</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76">
        <v>3</v>
      </c>
      <c r="C24" s="35" t="s">
        <v>28</v>
      </c>
      <c r="D24" s="76">
        <v>3</v>
      </c>
    </row>
    <row r="25" spans="1:4" s="3" customFormat="1" ht="24.9" customHeight="1" x14ac:dyDescent="0.3">
      <c r="A25" s="35" t="s">
        <v>61</v>
      </c>
      <c r="B25" s="144">
        <f>B24*D24</f>
        <v>9</v>
      </c>
      <c r="C25" s="145"/>
      <c r="D25" s="146"/>
    </row>
    <row r="26" spans="1:4" s="3" customFormat="1" ht="24.9" customHeight="1" x14ac:dyDescent="0.3">
      <c r="A26" s="139" t="s">
        <v>87</v>
      </c>
      <c r="B26" s="229" t="s">
        <v>1058</v>
      </c>
      <c r="C26" s="181"/>
      <c r="D26" s="182"/>
    </row>
    <row r="27" spans="1:4" s="3" customFormat="1" ht="24.9"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147">
        <v>6</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874</v>
      </c>
      <c r="B32" s="152"/>
      <c r="C32" s="152"/>
      <c r="D32" s="152"/>
    </row>
    <row r="33" spans="1:4" ht="24.9" customHeight="1" x14ac:dyDescent="0.3">
      <c r="A33" s="152" t="s">
        <v>875</v>
      </c>
      <c r="B33" s="152"/>
      <c r="C33" s="152"/>
      <c r="D33" s="152"/>
    </row>
    <row r="34" spans="1:4" ht="24.9" customHeight="1" x14ac:dyDescent="0.3">
      <c r="A34" s="152" t="s">
        <v>876</v>
      </c>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276" t="s">
        <v>877</v>
      </c>
      <c r="B38" s="277"/>
      <c r="C38" s="78" t="s">
        <v>878</v>
      </c>
      <c r="D38" s="117">
        <v>43800</v>
      </c>
    </row>
    <row r="39" spans="1:4" ht="24.9" customHeight="1" x14ac:dyDescent="0.3">
      <c r="A39" s="276" t="s">
        <v>879</v>
      </c>
      <c r="B39" s="277"/>
      <c r="C39" s="78" t="s">
        <v>354</v>
      </c>
      <c r="D39" s="78"/>
    </row>
    <row r="40" spans="1:4" ht="24.9" customHeight="1" x14ac:dyDescent="0.3">
      <c r="A40" s="276" t="s">
        <v>880</v>
      </c>
      <c r="B40" s="277"/>
      <c r="C40" s="78" t="s">
        <v>878</v>
      </c>
      <c r="D40" s="117">
        <v>43800</v>
      </c>
    </row>
    <row r="41" spans="1:4" ht="24.9" customHeight="1" x14ac:dyDescent="0.3">
      <c r="A41" s="276" t="s">
        <v>881</v>
      </c>
      <c r="B41" s="277"/>
      <c r="C41" s="78" t="s">
        <v>882</v>
      </c>
      <c r="D41" s="78" t="s">
        <v>883</v>
      </c>
    </row>
    <row r="42" spans="1:4" ht="24.9" customHeight="1" x14ac:dyDescent="0.3">
      <c r="A42" s="276" t="s">
        <v>884</v>
      </c>
      <c r="B42" s="277"/>
      <c r="C42" s="78" t="s">
        <v>882</v>
      </c>
      <c r="D42" s="78" t="s">
        <v>883</v>
      </c>
    </row>
    <row r="43" spans="1:4" ht="24.9" customHeight="1" x14ac:dyDescent="0.3">
      <c r="A43" s="150" t="s">
        <v>40</v>
      </c>
      <c r="B43" s="151"/>
      <c r="C43" s="9"/>
      <c r="D43" s="9"/>
    </row>
    <row r="44" spans="1:4" ht="24.9" customHeight="1" x14ac:dyDescent="0.3">
      <c r="A44" s="158" t="s">
        <v>55</v>
      </c>
      <c r="B44" s="160" t="s">
        <v>885</v>
      </c>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886</v>
      </c>
      <c r="C48" s="11" t="s">
        <v>79</v>
      </c>
      <c r="D48" s="82">
        <v>43040</v>
      </c>
    </row>
    <row r="50" spans="2:4" x14ac:dyDescent="0.3">
      <c r="B50" s="5" t="s">
        <v>887</v>
      </c>
      <c r="D50" s="67">
        <v>43405</v>
      </c>
    </row>
    <row r="51" spans="2:4" x14ac:dyDescent="0.3">
      <c r="B51" s="68" t="s">
        <v>193</v>
      </c>
      <c r="C51" s="68" t="s">
        <v>103</v>
      </c>
      <c r="D51" s="69">
        <v>43739</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data\Finance and Administration\Board Materials - working FA dept\2019 APRIL Board\[printable Detailed College Risk Register Board copy.xlsm]Settings'!#REF!</xm:f>
          </x14:formula1>
          <xm:sqref>B4</xm:sqref>
        </x14:dataValidation>
        <x14:dataValidation type="list" allowBlank="1" showInputMessage="1" showErrorMessage="1">
          <x14:formula1>
            <xm:f>'S:\shared data\Finance and Administration\Board Materials - working FA dept\2019 APRIL Board\[printable Detailed College Risk Register Board copy.xlsm]Settings'!#REF!</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H10"/>
  <sheetViews>
    <sheetView topLeftCell="A7" workbookViewId="0">
      <selection activeCell="D17" sqref="D17"/>
    </sheetView>
  </sheetViews>
  <sheetFormatPr defaultColWidth="9.109375" defaultRowHeight="14.4" x14ac:dyDescent="0.3"/>
  <cols>
    <col min="1" max="1" width="9.109375" style="2"/>
    <col min="2" max="3" width="5.6640625" style="2" customWidth="1"/>
    <col min="4" max="8" width="15.6640625" style="2" customWidth="1"/>
    <col min="9" max="16384" width="9.109375" style="2"/>
  </cols>
  <sheetData>
    <row r="1" spans="2:8" ht="15" thickBot="1" x14ac:dyDescent="0.35"/>
    <row r="2" spans="2:8" ht="15" customHeight="1" x14ac:dyDescent="0.3">
      <c r="B2" s="172" t="s">
        <v>68</v>
      </c>
      <c r="C2" s="173"/>
      <c r="D2" s="173"/>
      <c r="E2" s="173"/>
      <c r="F2" s="173"/>
      <c r="G2" s="173"/>
      <c r="H2" s="174"/>
    </row>
    <row r="3" spans="2:8" ht="15.75" customHeight="1" thickBot="1" x14ac:dyDescent="0.35">
      <c r="B3" s="175"/>
      <c r="C3" s="176"/>
      <c r="D3" s="176"/>
      <c r="E3" s="176"/>
      <c r="F3" s="176"/>
      <c r="G3" s="176"/>
      <c r="H3" s="177"/>
    </row>
    <row r="4" spans="2:8" ht="69.900000000000006" customHeight="1" x14ac:dyDescent="0.3">
      <c r="B4" s="169" t="s">
        <v>67</v>
      </c>
      <c r="C4" s="15">
        <v>5</v>
      </c>
      <c r="D4" s="32"/>
      <c r="E4" s="31"/>
      <c r="F4" s="30"/>
      <c r="G4" s="29"/>
      <c r="H4" s="28"/>
    </row>
    <row r="5" spans="2:8" ht="69.900000000000006" customHeight="1" x14ac:dyDescent="0.3">
      <c r="B5" s="169"/>
      <c r="C5" s="15">
        <v>4</v>
      </c>
      <c r="D5" s="24" t="s">
        <v>1026</v>
      </c>
      <c r="E5" s="22" t="s">
        <v>1025</v>
      </c>
      <c r="F5" s="26" t="s">
        <v>1019</v>
      </c>
      <c r="G5" s="26" t="s">
        <v>1017</v>
      </c>
      <c r="H5" s="27" t="s">
        <v>1016</v>
      </c>
    </row>
    <row r="6" spans="2:8" ht="69.900000000000006" customHeight="1" x14ac:dyDescent="0.3">
      <c r="B6" s="169"/>
      <c r="C6" s="15">
        <v>3</v>
      </c>
      <c r="D6" s="24"/>
      <c r="E6" s="22" t="s">
        <v>1023</v>
      </c>
      <c r="F6" s="22" t="s">
        <v>1021</v>
      </c>
      <c r="G6" s="26" t="s">
        <v>1030</v>
      </c>
      <c r="H6" s="25" t="s">
        <v>1018</v>
      </c>
    </row>
    <row r="7" spans="2:8" ht="69.900000000000006" customHeight="1" x14ac:dyDescent="0.3">
      <c r="B7" s="169"/>
      <c r="C7" s="15">
        <v>2</v>
      </c>
      <c r="D7" s="24" t="s">
        <v>1029</v>
      </c>
      <c r="E7" s="23" t="s">
        <v>1027</v>
      </c>
      <c r="F7" s="22" t="s">
        <v>1024</v>
      </c>
      <c r="G7" s="22" t="s">
        <v>1022</v>
      </c>
      <c r="H7" s="21" t="s">
        <v>1020</v>
      </c>
    </row>
    <row r="8" spans="2:8" ht="69.900000000000006" customHeight="1" thickBot="1" x14ac:dyDescent="0.35">
      <c r="B8" s="169"/>
      <c r="C8" s="15">
        <v>1</v>
      </c>
      <c r="D8" s="20"/>
      <c r="E8" s="19"/>
      <c r="F8" s="19"/>
      <c r="G8" s="19" t="s">
        <v>1028</v>
      </c>
      <c r="H8" s="18"/>
    </row>
    <row r="9" spans="2:8" ht="24.9" customHeight="1" x14ac:dyDescent="0.3">
      <c r="B9" s="169"/>
      <c r="C9" s="17"/>
      <c r="D9" s="16">
        <v>1</v>
      </c>
      <c r="E9" s="15">
        <v>2</v>
      </c>
      <c r="F9" s="15">
        <v>3</v>
      </c>
      <c r="G9" s="15">
        <v>4</v>
      </c>
      <c r="H9" s="14">
        <v>5</v>
      </c>
    </row>
    <row r="10" spans="2:8" ht="24.9" customHeight="1" thickBot="1" x14ac:dyDescent="0.35">
      <c r="B10" s="13"/>
      <c r="C10" s="170" t="s">
        <v>66</v>
      </c>
      <c r="D10" s="170"/>
      <c r="E10" s="170"/>
      <c r="F10" s="170"/>
      <c r="G10" s="170"/>
      <c r="H10" s="171"/>
    </row>
  </sheetData>
  <mergeCells count="3">
    <mergeCell ref="B4:B9"/>
    <mergeCell ref="C10:H10"/>
    <mergeCell ref="B2:H3"/>
  </mergeCells>
  <pageMargins left="0.70866141732283472" right="0.70866141732283472" top="0.74803149606299213" bottom="0.74803149606299213" header="0.31496062992125984" footer="0.31496062992125984"/>
  <pageSetup scale="83" orientation="portrait" r:id="rId1"/>
  <headerFooter>
    <oddHeader>&amp;LFleming College&amp;REnterprise Risk Management Program</oddHeader>
    <oddFooter>&amp;L&amp;D&amp;CConfidential&amp;R&amp;P of &amp;N</oddFooter>
  </headerFooter>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pageSetUpPr fitToPage="1"/>
  </sheetPr>
  <dimension ref="A1:F54"/>
  <sheetViews>
    <sheetView topLeftCell="A12" zoomScaleNormal="100" workbookViewId="0">
      <selection activeCell="B15" sqref="B15:D18"/>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211</v>
      </c>
      <c r="C4" s="36" t="s">
        <v>46</v>
      </c>
      <c r="D4" s="6" t="s">
        <v>211</v>
      </c>
      <c r="F4" s="5" t="s">
        <v>888</v>
      </c>
    </row>
    <row r="5" spans="1:6" ht="24.9" customHeight="1" x14ac:dyDescent="0.3">
      <c r="A5" s="139" t="s">
        <v>43</v>
      </c>
      <c r="B5" s="260" t="s">
        <v>889</v>
      </c>
      <c r="C5" s="260"/>
      <c r="D5" s="260"/>
    </row>
    <row r="6" spans="1:6" ht="24.9" customHeight="1" x14ac:dyDescent="0.3">
      <c r="A6" s="140"/>
      <c r="B6" s="260"/>
      <c r="C6" s="260"/>
      <c r="D6" s="260"/>
    </row>
    <row r="7" spans="1:6" ht="24.9" customHeight="1" x14ac:dyDescent="0.3">
      <c r="A7" s="140"/>
      <c r="B7" s="260"/>
      <c r="C7" s="260"/>
      <c r="D7" s="260"/>
    </row>
    <row r="8" spans="1:6" ht="24.9" customHeight="1" x14ac:dyDescent="0.3">
      <c r="A8" s="140"/>
      <c r="B8" s="260"/>
      <c r="C8" s="260"/>
      <c r="D8" s="260"/>
    </row>
    <row r="9" spans="1:6" ht="74.25" customHeight="1" x14ac:dyDescent="0.3">
      <c r="A9" s="141"/>
      <c r="B9" s="260"/>
      <c r="C9" s="260"/>
      <c r="D9" s="260"/>
    </row>
    <row r="10" spans="1:6" ht="24.9" customHeight="1" x14ac:dyDescent="0.3">
      <c r="A10" s="36" t="s">
        <v>45</v>
      </c>
      <c r="B10" s="54" t="str">
        <f ca="1">MID(CELL("filename",A1),FIND("]",CELL("filename",A1))+1,255)</f>
        <v>OP7</v>
      </c>
      <c r="C10" s="36" t="s">
        <v>34</v>
      </c>
      <c r="D10" s="6" t="s">
        <v>24</v>
      </c>
    </row>
    <row r="11" spans="1:6" ht="24.9" customHeight="1" x14ac:dyDescent="0.3">
      <c r="A11" s="139" t="s">
        <v>44</v>
      </c>
      <c r="B11" s="143" t="s">
        <v>890</v>
      </c>
      <c r="C11" s="143"/>
      <c r="D11" s="143"/>
    </row>
    <row r="12" spans="1:6" ht="24.9" customHeight="1" x14ac:dyDescent="0.3">
      <c r="A12" s="140"/>
      <c r="B12" s="143"/>
      <c r="C12" s="143"/>
      <c r="D12" s="143"/>
    </row>
    <row r="13" spans="1:6" ht="24.9" customHeight="1" x14ac:dyDescent="0.3">
      <c r="A13" s="141"/>
      <c r="B13" s="143"/>
      <c r="C13" s="143"/>
      <c r="D13" s="143"/>
    </row>
    <row r="14" spans="1:6" ht="24.9" customHeight="1" x14ac:dyDescent="0.3">
      <c r="A14" s="36" t="s">
        <v>47</v>
      </c>
      <c r="B14" s="143" t="s">
        <v>891</v>
      </c>
      <c r="C14" s="143"/>
      <c r="D14" s="143"/>
    </row>
    <row r="15" spans="1:6" ht="24.9" customHeight="1" x14ac:dyDescent="0.3">
      <c r="A15" s="139" t="s">
        <v>48</v>
      </c>
      <c r="B15" s="143" t="s">
        <v>892</v>
      </c>
      <c r="C15" s="143"/>
      <c r="D15" s="143"/>
    </row>
    <row r="16" spans="1:6"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231" t="s">
        <v>893</v>
      </c>
      <c r="C19" s="231"/>
      <c r="D19" s="231"/>
    </row>
    <row r="20" spans="1:4" ht="24.9" customHeight="1" x14ac:dyDescent="0.3">
      <c r="A20" s="140"/>
      <c r="B20" s="231"/>
      <c r="C20" s="231"/>
      <c r="D20" s="231"/>
    </row>
    <row r="21" spans="1:4" ht="24.9" customHeight="1" x14ac:dyDescent="0.3">
      <c r="A21" s="140"/>
      <c r="B21" s="231"/>
      <c r="C21" s="231"/>
      <c r="D21" s="231"/>
    </row>
    <row r="22" spans="1:4" ht="24.9" customHeight="1" x14ac:dyDescent="0.3">
      <c r="A22" s="141"/>
      <c r="B22" s="231"/>
      <c r="C22" s="231"/>
      <c r="D22" s="231"/>
    </row>
    <row r="23" spans="1:4" ht="24.9" customHeight="1" x14ac:dyDescent="0.3">
      <c r="A23" s="137" t="s">
        <v>50</v>
      </c>
      <c r="B23" s="137"/>
      <c r="C23" s="137"/>
      <c r="D23" s="137"/>
    </row>
    <row r="24" spans="1:4" ht="24.9" customHeight="1" x14ac:dyDescent="0.3">
      <c r="A24" s="35" t="s">
        <v>1</v>
      </c>
      <c r="B24" s="76">
        <v>2</v>
      </c>
      <c r="C24" s="35" t="s">
        <v>28</v>
      </c>
      <c r="D24" s="37">
        <v>3</v>
      </c>
    </row>
    <row r="25" spans="1:4" s="3" customFormat="1" ht="24.9" customHeight="1" x14ac:dyDescent="0.3">
      <c r="A25" s="35" t="s">
        <v>61</v>
      </c>
      <c r="B25" s="144">
        <f>B24*D24</f>
        <v>6</v>
      </c>
      <c r="C25" s="145"/>
      <c r="D25" s="146"/>
    </row>
    <row r="26" spans="1:4" s="3" customFormat="1" ht="24.9" customHeight="1" x14ac:dyDescent="0.3">
      <c r="A26" s="139" t="s">
        <v>87</v>
      </c>
      <c r="B26" s="194" t="s">
        <v>894</v>
      </c>
      <c r="C26" s="195"/>
      <c r="D26" s="196"/>
    </row>
    <row r="27" spans="1:4" s="3" customFormat="1" ht="24.9" customHeight="1" x14ac:dyDescent="0.3">
      <c r="A27" s="141"/>
      <c r="B27" s="197"/>
      <c r="C27" s="198"/>
      <c r="D27" s="199"/>
    </row>
    <row r="28" spans="1:4" ht="24.9" customHeight="1" x14ac:dyDescent="0.3">
      <c r="A28" s="137" t="s">
        <v>51</v>
      </c>
      <c r="B28" s="137"/>
      <c r="C28" s="137"/>
      <c r="D28" s="137"/>
    </row>
    <row r="29" spans="1:4" ht="24.9" customHeight="1" x14ac:dyDescent="0.3">
      <c r="A29" s="35" t="s">
        <v>52</v>
      </c>
      <c r="B29" s="147">
        <v>6</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895</v>
      </c>
      <c r="B32" s="152"/>
      <c r="C32" s="152"/>
      <c r="D32" s="152"/>
    </row>
    <row r="33" spans="1:4" ht="24.9" customHeight="1" x14ac:dyDescent="0.3">
      <c r="A33" s="152" t="s">
        <v>896</v>
      </c>
      <c r="B33" s="152"/>
      <c r="C33" s="152"/>
      <c r="D33" s="152"/>
    </row>
    <row r="34" spans="1:4" ht="24.9" customHeight="1" x14ac:dyDescent="0.3">
      <c r="A34" s="152" t="s">
        <v>897</v>
      </c>
      <c r="B34" s="152"/>
      <c r="C34" s="152"/>
      <c r="D34" s="152"/>
    </row>
    <row r="35" spans="1:4" ht="24.9" customHeight="1" x14ac:dyDescent="0.3">
      <c r="A35" s="152" t="s">
        <v>898</v>
      </c>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0" t="s">
        <v>899</v>
      </c>
      <c r="B38" s="151"/>
      <c r="C38" s="9" t="s">
        <v>900</v>
      </c>
      <c r="D38" s="90">
        <v>43191</v>
      </c>
    </row>
    <row r="39" spans="1:4" ht="24.9" customHeight="1" x14ac:dyDescent="0.3">
      <c r="A39" s="150" t="s">
        <v>901</v>
      </c>
      <c r="B39" s="151"/>
      <c r="C39" s="9" t="s">
        <v>902</v>
      </c>
      <c r="D39" s="90">
        <v>43313</v>
      </c>
    </row>
    <row r="40" spans="1:4" ht="24.9" customHeight="1" x14ac:dyDescent="0.3">
      <c r="A40" s="150" t="s">
        <v>903</v>
      </c>
      <c r="B40" s="151"/>
      <c r="C40" s="9" t="s">
        <v>902</v>
      </c>
      <c r="D40" s="90">
        <v>43466</v>
      </c>
    </row>
    <row r="41" spans="1:4" ht="24.9" customHeight="1" x14ac:dyDescent="0.3">
      <c r="A41" s="150" t="s">
        <v>904</v>
      </c>
      <c r="B41" s="151"/>
      <c r="C41" s="9" t="s">
        <v>902</v>
      </c>
      <c r="D41" s="90">
        <v>43525</v>
      </c>
    </row>
    <row r="42" spans="1:4" ht="24.9" customHeight="1" x14ac:dyDescent="0.3">
      <c r="A42" s="274" t="s">
        <v>905</v>
      </c>
      <c r="B42" s="275"/>
      <c r="C42" s="78"/>
      <c r="D42" s="117">
        <v>43709</v>
      </c>
    </row>
    <row r="43" spans="1:4" ht="24.9" customHeight="1" x14ac:dyDescent="0.3">
      <c r="A43" s="276" t="s">
        <v>906</v>
      </c>
      <c r="B43" s="277"/>
      <c r="C43" s="78" t="s">
        <v>907</v>
      </c>
      <c r="D43" s="117">
        <v>43647</v>
      </c>
    </row>
    <row r="44" spans="1:4" ht="24.9" customHeight="1" x14ac:dyDescent="0.3">
      <c r="A44" s="158" t="s">
        <v>55</v>
      </c>
      <c r="B44" s="160" t="s">
        <v>908</v>
      </c>
      <c r="C44" s="161"/>
      <c r="D44" s="162"/>
    </row>
    <row r="45" spans="1:4" ht="24.9" customHeight="1" x14ac:dyDescent="0.3">
      <c r="A45" s="159"/>
      <c r="B45" s="163"/>
      <c r="C45" s="164"/>
      <c r="D45" s="165"/>
    </row>
    <row r="46" spans="1:4" ht="24.9" customHeight="1" x14ac:dyDescent="0.3">
      <c r="A46" s="158" t="s">
        <v>56</v>
      </c>
      <c r="B46" s="160" t="s">
        <v>909</v>
      </c>
      <c r="C46" s="161"/>
      <c r="D46" s="162"/>
    </row>
    <row r="47" spans="1:4" ht="24.9" customHeight="1" x14ac:dyDescent="0.3">
      <c r="A47" s="159"/>
      <c r="B47" s="163"/>
      <c r="C47" s="164"/>
      <c r="D47" s="165"/>
    </row>
    <row r="48" spans="1:4" ht="24.9" customHeight="1" x14ac:dyDescent="0.3">
      <c r="A48" s="10" t="s">
        <v>57</v>
      </c>
      <c r="B48" s="38" t="s">
        <v>910</v>
      </c>
      <c r="C48" s="11" t="s">
        <v>79</v>
      </c>
      <c r="D48" s="82">
        <v>43040</v>
      </c>
    </row>
    <row r="49" spans="1:4" x14ac:dyDescent="0.3">
      <c r="A49" s="5" t="s">
        <v>139</v>
      </c>
      <c r="B49" s="5" t="s">
        <v>624</v>
      </c>
    </row>
    <row r="50" spans="1:4" x14ac:dyDescent="0.3">
      <c r="A50" s="5" t="s">
        <v>625</v>
      </c>
      <c r="D50" s="103">
        <v>43175</v>
      </c>
    </row>
    <row r="52" spans="1:4" x14ac:dyDescent="0.3">
      <c r="B52" s="5" t="s">
        <v>694</v>
      </c>
      <c r="D52" s="67">
        <v>43405</v>
      </c>
    </row>
    <row r="54" spans="1:4" x14ac:dyDescent="0.3">
      <c r="B54" s="5" t="s">
        <v>674</v>
      </c>
      <c r="D54" s="5" t="s">
        <v>911</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data\Finance and Administration\Board Materials - working FA dept\2019 APRIL Board\[printable Detailed College Risk Register Board copy.xlsm]Settings'!#REF!</xm:f>
          </x14:formula1>
          <xm:sqref>D10</xm:sqref>
        </x14:dataValidation>
        <x14:dataValidation type="list" allowBlank="1" showInputMessage="1" showErrorMessage="1">
          <x14:formula1>
            <xm:f>'S:\shared data\Enterprise Risk Management\ERM Training Sessions\Risk Registers\Fin and Admin\[Finance and Admin consolidated Risk Register draft 1.xlsm]Settings'!#REF!</xm:f>
          </x14:formula1>
          <xm:sqref>B4</xm:sqref>
        </x14:dataValidation>
      </x14:dataValidations>
    </ext>
  </extLs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0">
    <pageSetUpPr fitToPage="1"/>
  </sheetPr>
  <dimension ref="A1:D55"/>
  <sheetViews>
    <sheetView zoomScaleNormal="100" workbookViewId="0">
      <selection activeCell="A10" sqref="A10"/>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81</v>
      </c>
      <c r="C4" s="36" t="s">
        <v>46</v>
      </c>
      <c r="D4" s="6" t="s">
        <v>912</v>
      </c>
    </row>
    <row r="5" spans="1:4" ht="24.9" customHeight="1" x14ac:dyDescent="0.3">
      <c r="A5" s="139" t="s">
        <v>43</v>
      </c>
      <c r="B5" s="142" t="s">
        <v>913</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54" t="str">
        <f ca="1">MID(CELL("filename",A1),FIND("]",CELL("filename",A1))+1,255)</f>
        <v>OP14</v>
      </c>
      <c r="C10" s="36" t="s">
        <v>34</v>
      </c>
      <c r="D10" s="6" t="s">
        <v>24</v>
      </c>
    </row>
    <row r="11" spans="1:4" ht="24.9" customHeight="1" x14ac:dyDescent="0.3">
      <c r="A11" s="139" t="s">
        <v>44</v>
      </c>
      <c r="B11" s="143" t="s">
        <v>914</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231" t="s">
        <v>915</v>
      </c>
      <c r="C14" s="231"/>
      <c r="D14" s="231"/>
    </row>
    <row r="15" spans="1:4" ht="24.9" customHeight="1" x14ac:dyDescent="0.3">
      <c r="A15" s="139" t="s">
        <v>48</v>
      </c>
      <c r="B15" s="143" t="s">
        <v>916</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917</v>
      </c>
      <c r="C19" s="143"/>
      <c r="D19" s="143"/>
    </row>
    <row r="20" spans="1:4" ht="24.9" customHeight="1" x14ac:dyDescent="0.3">
      <c r="A20" s="140"/>
      <c r="B20" s="143"/>
      <c r="C20" s="143"/>
      <c r="D20" s="143"/>
    </row>
    <row r="21" spans="1:4" ht="24.9" customHeight="1" x14ac:dyDescent="0.3">
      <c r="A21" s="140"/>
      <c r="B21" s="143"/>
      <c r="C21" s="143"/>
      <c r="D21" s="143"/>
    </row>
    <row r="22" spans="1:4" ht="36"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64">
        <v>3</v>
      </c>
      <c r="C24" s="35" t="s">
        <v>28</v>
      </c>
      <c r="D24" s="64">
        <v>3</v>
      </c>
    </row>
    <row r="25" spans="1:4" s="3" customFormat="1" ht="24.9" customHeight="1" x14ac:dyDescent="0.3">
      <c r="A25" s="35" t="s">
        <v>61</v>
      </c>
      <c r="B25" s="144">
        <f>B24*D24</f>
        <v>9</v>
      </c>
      <c r="C25" s="145"/>
      <c r="D25" s="146"/>
    </row>
    <row r="26" spans="1:4" s="3" customFormat="1" ht="24.9" customHeight="1" x14ac:dyDescent="0.3">
      <c r="A26" s="139" t="s">
        <v>87</v>
      </c>
      <c r="B26" s="212" t="s">
        <v>918</v>
      </c>
      <c r="C26" s="213"/>
      <c r="D26" s="214"/>
    </row>
    <row r="27" spans="1:4" s="3" customFormat="1" ht="24.9" customHeight="1" x14ac:dyDescent="0.3">
      <c r="A27" s="141"/>
      <c r="B27" s="215"/>
      <c r="C27" s="216"/>
      <c r="D27" s="217"/>
    </row>
    <row r="28" spans="1:4" ht="24.9" customHeight="1" x14ac:dyDescent="0.3">
      <c r="A28" s="137" t="s">
        <v>51</v>
      </c>
      <c r="B28" s="137"/>
      <c r="C28" s="137"/>
      <c r="D28" s="137"/>
    </row>
    <row r="29" spans="1:4" ht="24.9" customHeight="1" x14ac:dyDescent="0.3">
      <c r="A29" s="35" t="s">
        <v>52</v>
      </c>
      <c r="B29" s="232">
        <v>6</v>
      </c>
      <c r="C29" s="232"/>
      <c r="D29" s="232"/>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919</v>
      </c>
      <c r="B32" s="152"/>
      <c r="C32" s="152"/>
      <c r="D32" s="152"/>
    </row>
    <row r="33" spans="1:4" ht="24.9" customHeight="1" x14ac:dyDescent="0.3">
      <c r="A33" s="152" t="s">
        <v>920</v>
      </c>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276" t="s">
        <v>921</v>
      </c>
      <c r="B38" s="277"/>
      <c r="C38" s="78" t="s">
        <v>922</v>
      </c>
      <c r="D38" s="78" t="s">
        <v>923</v>
      </c>
    </row>
    <row r="39" spans="1:4" ht="24.9" customHeight="1" x14ac:dyDescent="0.3">
      <c r="A39" s="276" t="s">
        <v>924</v>
      </c>
      <c r="B39" s="277"/>
      <c r="C39" s="78" t="s">
        <v>922</v>
      </c>
      <c r="D39" s="78" t="s">
        <v>925</v>
      </c>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926</v>
      </c>
      <c r="C48" s="11" t="s">
        <v>79</v>
      </c>
      <c r="D48" s="82">
        <v>43040</v>
      </c>
    </row>
    <row r="49" spans="1:4" x14ac:dyDescent="0.3">
      <c r="A49" s="5" t="s">
        <v>393</v>
      </c>
      <c r="B49" s="5" t="s">
        <v>261</v>
      </c>
      <c r="D49" s="103">
        <v>43175</v>
      </c>
    </row>
    <row r="50" spans="1:4" x14ac:dyDescent="0.3">
      <c r="A50" s="5" t="s">
        <v>927</v>
      </c>
    </row>
    <row r="51" spans="1:4" x14ac:dyDescent="0.3">
      <c r="A51" s="5" t="s">
        <v>928</v>
      </c>
    </row>
    <row r="53" spans="1:4" x14ac:dyDescent="0.3">
      <c r="B53" s="5" t="s">
        <v>929</v>
      </c>
      <c r="D53" s="67">
        <v>43405</v>
      </c>
    </row>
    <row r="54" spans="1:4" x14ac:dyDescent="0.3">
      <c r="B54" s="85"/>
      <c r="C54" s="85"/>
      <c r="D54" s="85"/>
    </row>
    <row r="55" spans="1:4" x14ac:dyDescent="0.3">
      <c r="B55" s="85" t="s">
        <v>930</v>
      </c>
      <c r="C55" s="85"/>
      <c r="D55" s="88">
        <v>43617</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Management\Risk Registers\Academic Division\[SENRS Risk Register v4.xlsm]Settings'!#REF!</xm:f>
          </x14:formula1>
          <xm:sqref>D10</xm:sqref>
        </x14:dataValidation>
        <x14:dataValidation type="list" allowBlank="1" showInputMessage="1" showErrorMessage="1">
          <x14:formula1>
            <xm:f>'S:\shared data\Enterprise Risk Management\Risk Registers\Academic Division\[SENRS Risk Register v4.xlsm]Settings'!#REF!</xm:f>
          </x14:formula1>
          <xm:sqref>B4</xm:sqref>
        </x14:dataValidation>
      </x14:dataValidations>
    </ext>
  </extLs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pageSetUpPr fitToPage="1"/>
  </sheetPr>
  <dimension ref="A1:E51"/>
  <sheetViews>
    <sheetView topLeftCell="A21" zoomScaleNormal="100" workbookViewId="0">
      <selection activeCell="B26" sqref="B26:D27"/>
    </sheetView>
  </sheetViews>
  <sheetFormatPr defaultColWidth="9.109375" defaultRowHeight="14.4" x14ac:dyDescent="0.3"/>
  <cols>
    <col min="1" max="1" width="20.6640625" style="5" customWidth="1"/>
    <col min="2" max="2" width="30.6640625" style="5" customWidth="1"/>
    <col min="3" max="3" width="20.6640625" style="5" customWidth="1"/>
    <col min="4" max="4" width="34.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81</v>
      </c>
      <c r="C4" s="36" t="s">
        <v>46</v>
      </c>
      <c r="D4" s="6" t="s">
        <v>926</v>
      </c>
    </row>
    <row r="5" spans="1:4" ht="24.9" customHeight="1" x14ac:dyDescent="0.3">
      <c r="A5" s="139" t="s">
        <v>43</v>
      </c>
      <c r="B5" s="142" t="s">
        <v>931</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54" t="str">
        <f ca="1">MID(CELL("filename",A1),FIND("]",CELL("filename",A1))+1,255)</f>
        <v>OP15</v>
      </c>
      <c r="C10" s="36" t="s">
        <v>34</v>
      </c>
      <c r="D10" s="6" t="s">
        <v>24</v>
      </c>
    </row>
    <row r="11" spans="1:4" ht="24.9" customHeight="1" x14ac:dyDescent="0.3">
      <c r="A11" s="139" t="s">
        <v>44</v>
      </c>
      <c r="B11" s="143" t="s">
        <v>932</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933</v>
      </c>
      <c r="C14" s="143"/>
      <c r="D14" s="143"/>
    </row>
    <row r="15" spans="1:4" ht="24.9" customHeight="1" x14ac:dyDescent="0.3">
      <c r="A15" s="139" t="s">
        <v>48</v>
      </c>
      <c r="B15" s="143" t="s">
        <v>934</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935</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76">
        <v>3</v>
      </c>
      <c r="C24" s="35" t="s">
        <v>28</v>
      </c>
      <c r="D24" s="37">
        <v>3</v>
      </c>
    </row>
    <row r="25" spans="1:4" s="3" customFormat="1" ht="24.9" customHeight="1" x14ac:dyDescent="0.3">
      <c r="A25" s="35" t="s">
        <v>61</v>
      </c>
      <c r="B25" s="144">
        <f>B24*D24</f>
        <v>9</v>
      </c>
      <c r="C25" s="145"/>
      <c r="D25" s="146"/>
    </row>
    <row r="26" spans="1:4" s="3" customFormat="1" ht="24.9" customHeight="1" x14ac:dyDescent="0.3">
      <c r="A26" s="139" t="s">
        <v>87</v>
      </c>
      <c r="B26" s="229" t="s">
        <v>1059</v>
      </c>
      <c r="C26" s="181"/>
      <c r="D26" s="182"/>
    </row>
    <row r="27" spans="1:4" s="3" customFormat="1" ht="51.6"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186">
        <v>6</v>
      </c>
      <c r="C29" s="186"/>
      <c r="D29" s="186"/>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c r="B32" s="152"/>
      <c r="C32" s="152"/>
      <c r="D32" s="152"/>
    </row>
    <row r="33" spans="1:5" ht="24.9" customHeight="1" x14ac:dyDescent="0.3">
      <c r="A33" s="152"/>
      <c r="B33" s="152"/>
      <c r="C33" s="152"/>
      <c r="D33" s="152"/>
    </row>
    <row r="34" spans="1:5" ht="24.9" customHeight="1" x14ac:dyDescent="0.3">
      <c r="A34" s="152"/>
      <c r="B34" s="152"/>
      <c r="C34" s="152"/>
      <c r="D34" s="152"/>
    </row>
    <row r="35" spans="1:5" ht="24.9" customHeight="1" x14ac:dyDescent="0.3">
      <c r="A35" s="152"/>
      <c r="B35" s="152"/>
      <c r="C35" s="152"/>
      <c r="D35" s="152"/>
    </row>
    <row r="36" spans="1:5" ht="24.9" customHeight="1" x14ac:dyDescent="0.3">
      <c r="A36" s="148" t="s">
        <v>31</v>
      </c>
      <c r="B36" s="153"/>
      <c r="C36" s="153"/>
      <c r="D36" s="149"/>
    </row>
    <row r="37" spans="1:5" ht="24.9" customHeight="1" x14ac:dyDescent="0.3">
      <c r="A37" s="154" t="s">
        <v>32</v>
      </c>
      <c r="B37" s="155"/>
      <c r="C37" s="34" t="s">
        <v>54</v>
      </c>
      <c r="D37" s="34" t="s">
        <v>80</v>
      </c>
    </row>
    <row r="38" spans="1:5" ht="24.9" customHeight="1" x14ac:dyDescent="0.3">
      <c r="A38" s="276" t="s">
        <v>936</v>
      </c>
      <c r="B38" s="277"/>
      <c r="C38" s="78" t="s">
        <v>937</v>
      </c>
      <c r="D38" s="78" t="s">
        <v>938</v>
      </c>
      <c r="E38" s="5" t="s">
        <v>939</v>
      </c>
    </row>
    <row r="39" spans="1:5" ht="24.9" customHeight="1" x14ac:dyDescent="0.3">
      <c r="A39" s="276" t="s">
        <v>940</v>
      </c>
      <c r="B39" s="277"/>
      <c r="C39" s="78" t="s">
        <v>937</v>
      </c>
      <c r="D39" s="78" t="s">
        <v>938</v>
      </c>
      <c r="E39" s="5" t="s">
        <v>941</v>
      </c>
    </row>
    <row r="40" spans="1:5" ht="24.9" customHeight="1" x14ac:dyDescent="0.3">
      <c r="A40" s="150" t="s">
        <v>37</v>
      </c>
      <c r="B40" s="151"/>
      <c r="C40" s="9"/>
      <c r="D40" s="9"/>
    </row>
    <row r="41" spans="1:5" ht="24.9" customHeight="1" x14ac:dyDescent="0.3">
      <c r="A41" s="156" t="s">
        <v>38</v>
      </c>
      <c r="B41" s="157"/>
      <c r="C41" s="8"/>
      <c r="D41" s="8"/>
    </row>
    <row r="42" spans="1:5" ht="24.9" customHeight="1" x14ac:dyDescent="0.3">
      <c r="A42" s="150" t="s">
        <v>39</v>
      </c>
      <c r="B42" s="151"/>
      <c r="C42" s="9"/>
      <c r="D42" s="9"/>
    </row>
    <row r="43" spans="1:5" ht="24.9" customHeight="1" x14ac:dyDescent="0.3">
      <c r="A43" s="150" t="s">
        <v>40</v>
      </c>
      <c r="B43" s="151"/>
      <c r="C43" s="9"/>
      <c r="D43" s="9"/>
    </row>
    <row r="44" spans="1:5" ht="24.9" customHeight="1" x14ac:dyDescent="0.3">
      <c r="A44" s="158" t="s">
        <v>55</v>
      </c>
      <c r="B44" s="160"/>
      <c r="C44" s="161"/>
      <c r="D44" s="162"/>
    </row>
    <row r="45" spans="1:5" ht="24.9" customHeight="1" x14ac:dyDescent="0.3">
      <c r="A45" s="159"/>
      <c r="B45" s="163"/>
      <c r="C45" s="164"/>
      <c r="D45" s="165"/>
    </row>
    <row r="46" spans="1:5" ht="24.9" customHeight="1" x14ac:dyDescent="0.3">
      <c r="A46" s="158" t="s">
        <v>56</v>
      </c>
      <c r="B46" s="160"/>
      <c r="C46" s="161"/>
      <c r="D46" s="162"/>
    </row>
    <row r="47" spans="1:5" ht="24.9" customHeight="1" x14ac:dyDescent="0.3">
      <c r="A47" s="159"/>
      <c r="B47" s="163"/>
      <c r="C47" s="164"/>
      <c r="D47" s="165"/>
    </row>
    <row r="48" spans="1:5" ht="24.9" customHeight="1" x14ac:dyDescent="0.3">
      <c r="A48" s="10" t="s">
        <v>57</v>
      </c>
      <c r="B48" s="38" t="s">
        <v>926</v>
      </c>
      <c r="C48" s="11" t="s">
        <v>79</v>
      </c>
      <c r="D48" s="82">
        <v>43040</v>
      </c>
    </row>
    <row r="50" spans="2:4" x14ac:dyDescent="0.3">
      <c r="B50" s="5" t="s">
        <v>942</v>
      </c>
      <c r="D50" s="67">
        <v>43405</v>
      </c>
    </row>
    <row r="51" spans="2:4" x14ac:dyDescent="0.3">
      <c r="B51" s="68" t="s">
        <v>943</v>
      </c>
      <c r="C51" s="68"/>
      <c r="D51" s="69">
        <v>43619</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4"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Management\Risk Registers\Academic Division\[SENRS Risk Register v4.xlsm]Settings'!#REF!</xm:f>
          </x14:formula1>
          <xm:sqref>D10</xm:sqref>
        </x14:dataValidation>
        <x14:dataValidation type="list" allowBlank="1" showInputMessage="1" showErrorMessage="1">
          <x14:formula1>
            <xm:f>'S:\shared data\Enterprise Risk Management\Risk Registers\Academic Division\[SENRS Risk Register v4.xlsm]Settings'!#REF!</xm:f>
          </x14:formula1>
          <xm:sqref>B4</xm:sqref>
        </x14:dataValidation>
      </x14:dataValidations>
    </ext>
  </extLs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1">
    <pageSetUpPr fitToPage="1"/>
  </sheetPr>
  <dimension ref="A1:F48"/>
  <sheetViews>
    <sheetView zoomScaleNormal="100" workbookViewId="0">
      <selection sqref="A1:D1"/>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5" width="2.33203125" style="5" customWidth="1"/>
    <col min="6" max="16384" width="9.109375" style="5"/>
  </cols>
  <sheetData>
    <row r="1" spans="1:6" ht="20.25" customHeight="1" x14ac:dyDescent="0.3">
      <c r="A1" s="138" t="s">
        <v>41</v>
      </c>
      <c r="B1" s="138"/>
      <c r="C1" s="138"/>
      <c r="D1" s="138"/>
    </row>
    <row r="2" spans="1:6" ht="15" customHeight="1" x14ac:dyDescent="0.3"/>
    <row r="3" spans="1:6" ht="24.9" customHeight="1" x14ac:dyDescent="0.3">
      <c r="A3" s="137" t="s">
        <v>42</v>
      </c>
      <c r="B3" s="137"/>
      <c r="C3" s="137"/>
      <c r="D3" s="137"/>
    </row>
    <row r="4" spans="1:6" ht="24.9" customHeight="1" x14ac:dyDescent="0.3">
      <c r="A4" s="36" t="s">
        <v>58</v>
      </c>
      <c r="B4" s="6" t="s">
        <v>104</v>
      </c>
      <c r="C4" s="36" t="s">
        <v>46</v>
      </c>
      <c r="D4" s="63" t="s">
        <v>594</v>
      </c>
      <c r="F4" s="5" t="s">
        <v>944</v>
      </c>
    </row>
    <row r="5" spans="1:6" ht="24.9" customHeight="1" x14ac:dyDescent="0.3">
      <c r="A5" s="139" t="s">
        <v>43</v>
      </c>
      <c r="B5" s="142" t="s">
        <v>945</v>
      </c>
      <c r="C5" s="142"/>
      <c r="D5" s="142"/>
    </row>
    <row r="6" spans="1:6" ht="24.9" customHeight="1" x14ac:dyDescent="0.3">
      <c r="A6" s="140"/>
      <c r="B6" s="142"/>
      <c r="C6" s="142"/>
      <c r="D6" s="142"/>
    </row>
    <row r="7" spans="1:6" ht="24.9" customHeight="1" x14ac:dyDescent="0.3">
      <c r="A7" s="140"/>
      <c r="B7" s="142"/>
      <c r="C7" s="142"/>
      <c r="D7" s="142"/>
    </row>
    <row r="8" spans="1:6" ht="24.9" customHeight="1" x14ac:dyDescent="0.3">
      <c r="A8" s="140"/>
      <c r="B8" s="142"/>
      <c r="C8" s="142"/>
      <c r="D8" s="142"/>
    </row>
    <row r="9" spans="1:6" ht="24.9" customHeight="1" x14ac:dyDescent="0.3">
      <c r="A9" s="141"/>
      <c r="B9" s="142"/>
      <c r="C9" s="142"/>
      <c r="D9" s="142"/>
    </row>
    <row r="10" spans="1:6" ht="24.9" customHeight="1" x14ac:dyDescent="0.3">
      <c r="A10" s="36" t="s">
        <v>45</v>
      </c>
      <c r="B10" s="54" t="str">
        <f ca="1">MID(CELL("filename",A1),FIND("]",CELL("filename",A1))+1,255)</f>
        <v>OP16</v>
      </c>
      <c r="C10" s="36" t="s">
        <v>34</v>
      </c>
      <c r="D10" s="63" t="s">
        <v>24</v>
      </c>
    </row>
    <row r="11" spans="1:6" ht="24.9" customHeight="1" x14ac:dyDescent="0.3">
      <c r="A11" s="139" t="s">
        <v>44</v>
      </c>
      <c r="B11" s="143" t="s">
        <v>946</v>
      </c>
      <c r="C11" s="143"/>
      <c r="D11" s="143"/>
    </row>
    <row r="12" spans="1:6" ht="24.9" customHeight="1" x14ac:dyDescent="0.3">
      <c r="A12" s="140"/>
      <c r="B12" s="143"/>
      <c r="C12" s="143"/>
      <c r="D12" s="143"/>
    </row>
    <row r="13" spans="1:6" ht="24.9" customHeight="1" x14ac:dyDescent="0.3">
      <c r="A13" s="141"/>
      <c r="B13" s="143"/>
      <c r="C13" s="143"/>
      <c r="D13" s="143"/>
    </row>
    <row r="14" spans="1:6" ht="24.9" customHeight="1" x14ac:dyDescent="0.3">
      <c r="A14" s="36" t="s">
        <v>47</v>
      </c>
      <c r="B14" s="179" t="s">
        <v>947</v>
      </c>
      <c r="C14" s="179"/>
      <c r="D14" s="179"/>
    </row>
    <row r="15" spans="1:6" ht="24.9" customHeight="1" x14ac:dyDescent="0.3">
      <c r="A15" s="139" t="s">
        <v>48</v>
      </c>
      <c r="B15" s="143" t="s">
        <v>948</v>
      </c>
      <c r="C15" s="143"/>
      <c r="D15" s="143"/>
    </row>
    <row r="16" spans="1:6" ht="24.9" customHeight="1" x14ac:dyDescent="0.3">
      <c r="A16" s="140"/>
      <c r="B16" s="143"/>
      <c r="C16" s="143"/>
      <c r="D16" s="143"/>
    </row>
    <row r="17" spans="1:6" ht="24.9" customHeight="1" x14ac:dyDescent="0.3">
      <c r="A17" s="140"/>
      <c r="B17" s="143"/>
      <c r="C17" s="143"/>
      <c r="D17" s="143"/>
    </row>
    <row r="18" spans="1:6" ht="24.9" customHeight="1" x14ac:dyDescent="0.3">
      <c r="A18" s="141"/>
      <c r="B18" s="143"/>
      <c r="C18" s="143"/>
      <c r="D18" s="143"/>
    </row>
    <row r="19" spans="1:6" ht="24.9" customHeight="1" x14ac:dyDescent="0.3">
      <c r="A19" s="139" t="s">
        <v>49</v>
      </c>
      <c r="B19" s="143" t="s">
        <v>949</v>
      </c>
      <c r="C19" s="143"/>
      <c r="D19" s="143"/>
    </row>
    <row r="20" spans="1:6" ht="24.9" customHeight="1" x14ac:dyDescent="0.3">
      <c r="A20" s="140"/>
      <c r="B20" s="143"/>
      <c r="C20" s="143"/>
      <c r="D20" s="143"/>
    </row>
    <row r="21" spans="1:6" ht="24.9" customHeight="1" x14ac:dyDescent="0.3">
      <c r="A21" s="140"/>
      <c r="B21" s="143"/>
      <c r="C21" s="143"/>
      <c r="D21" s="143"/>
    </row>
    <row r="22" spans="1:6" ht="24.9" customHeight="1" x14ac:dyDescent="0.3">
      <c r="A22" s="141"/>
      <c r="B22" s="143"/>
      <c r="C22" s="143"/>
      <c r="D22" s="143"/>
    </row>
    <row r="23" spans="1:6" ht="24.9" customHeight="1" x14ac:dyDescent="0.3">
      <c r="A23" s="137" t="s">
        <v>50</v>
      </c>
      <c r="B23" s="137"/>
      <c r="C23" s="137"/>
      <c r="D23" s="137"/>
    </row>
    <row r="24" spans="1:6" ht="24.9" customHeight="1" x14ac:dyDescent="0.3">
      <c r="A24" s="35" t="s">
        <v>1</v>
      </c>
      <c r="B24" s="37">
        <v>4</v>
      </c>
      <c r="C24" s="35" t="s">
        <v>28</v>
      </c>
      <c r="D24" s="37">
        <v>3</v>
      </c>
    </row>
    <row r="25" spans="1:6" s="3" customFormat="1" ht="24.9" customHeight="1" x14ac:dyDescent="0.3">
      <c r="A25" s="35" t="s">
        <v>61</v>
      </c>
      <c r="B25" s="144">
        <f>B24*D24</f>
        <v>12</v>
      </c>
      <c r="C25" s="145"/>
      <c r="D25" s="146"/>
    </row>
    <row r="26" spans="1:6" s="3" customFormat="1" ht="24.9" customHeight="1" x14ac:dyDescent="0.3">
      <c r="A26" s="139" t="s">
        <v>87</v>
      </c>
      <c r="B26" s="194" t="s">
        <v>950</v>
      </c>
      <c r="C26" s="195"/>
      <c r="D26" s="196"/>
    </row>
    <row r="27" spans="1:6" s="3" customFormat="1" ht="24.9" customHeight="1" x14ac:dyDescent="0.3">
      <c r="A27" s="141"/>
      <c r="B27" s="197"/>
      <c r="C27" s="198"/>
      <c r="D27" s="199"/>
      <c r="F27" s="3" t="s">
        <v>951</v>
      </c>
    </row>
    <row r="28" spans="1:6" ht="24.9" customHeight="1" x14ac:dyDescent="0.3">
      <c r="A28" s="137" t="s">
        <v>51</v>
      </c>
      <c r="B28" s="137"/>
      <c r="C28" s="137"/>
      <c r="D28" s="137"/>
    </row>
    <row r="29" spans="1:6" ht="24.9" customHeight="1" x14ac:dyDescent="0.3">
      <c r="A29" s="35" t="s">
        <v>52</v>
      </c>
      <c r="B29" s="147">
        <v>8</v>
      </c>
      <c r="C29" s="147"/>
      <c r="D29" s="147"/>
    </row>
    <row r="30" spans="1:6" ht="24.9" customHeight="1" x14ac:dyDescent="0.3">
      <c r="A30" s="137" t="s">
        <v>53</v>
      </c>
      <c r="B30" s="137"/>
      <c r="C30" s="137"/>
      <c r="D30" s="137"/>
    </row>
    <row r="31" spans="1:6" ht="24.9" customHeight="1" x14ac:dyDescent="0.3">
      <c r="A31" s="148" t="s">
        <v>29</v>
      </c>
      <c r="B31" s="149"/>
      <c r="C31" s="148" t="s">
        <v>30</v>
      </c>
      <c r="D31" s="149"/>
    </row>
    <row r="32" spans="1:6" ht="24.9" customHeight="1" x14ac:dyDescent="0.3">
      <c r="A32" s="152"/>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c r="C48" s="11" t="s">
        <v>79</v>
      </c>
      <c r="D48" s="38"/>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Management\ERM Training Sessions\Risk Registers\student services\[Copy of David - Risk Register v4.xlsm]Settings'!#REF!</xm:f>
          </x14:formula1>
          <xm:sqref>B4</xm:sqref>
        </x14:dataValidation>
        <x14:dataValidation type="list" allowBlank="1" showInputMessage="1" showErrorMessage="1">
          <x14:formula1>
            <xm:f>'S:\shared data\Enterprise Risk Management\ERM Training Sessions\Risk Registers\student services\[Copy of David - Risk Register v4.xlsm]Settings'!#REF!</xm:f>
          </x14:formula1>
          <xm:sqref>D10</xm:sqref>
        </x14:dataValidation>
      </x14:dataValidations>
    </ext>
  </extLs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pageSetUpPr fitToPage="1"/>
  </sheetPr>
  <dimension ref="A1:D53"/>
  <sheetViews>
    <sheetView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81</v>
      </c>
      <c r="C4" s="36" t="s">
        <v>46</v>
      </c>
      <c r="D4" s="6" t="s">
        <v>952</v>
      </c>
    </row>
    <row r="5" spans="1:4" ht="24.9" customHeight="1" x14ac:dyDescent="0.3">
      <c r="A5" s="139" t="s">
        <v>43</v>
      </c>
      <c r="B5" s="178" t="s">
        <v>953</v>
      </c>
      <c r="C5" s="178"/>
      <c r="D5" s="178"/>
    </row>
    <row r="6" spans="1:4" ht="24.9" customHeight="1" x14ac:dyDescent="0.3">
      <c r="A6" s="140"/>
      <c r="B6" s="178"/>
      <c r="C6" s="178"/>
      <c r="D6" s="178"/>
    </row>
    <row r="7" spans="1:4" ht="24.9" customHeight="1" x14ac:dyDescent="0.3">
      <c r="A7" s="140"/>
      <c r="B7" s="178"/>
      <c r="C7" s="178"/>
      <c r="D7" s="178"/>
    </row>
    <row r="8" spans="1:4" ht="24.9" customHeight="1" x14ac:dyDescent="0.3">
      <c r="A8" s="140"/>
      <c r="B8" s="178"/>
      <c r="C8" s="178"/>
      <c r="D8" s="178"/>
    </row>
    <row r="9" spans="1:4" ht="24.9" customHeight="1" x14ac:dyDescent="0.3">
      <c r="A9" s="141"/>
      <c r="B9" s="178"/>
      <c r="C9" s="178"/>
      <c r="D9" s="178"/>
    </row>
    <row r="10" spans="1:4" ht="24.9" customHeight="1" x14ac:dyDescent="0.3">
      <c r="A10" s="36" t="s">
        <v>45</v>
      </c>
      <c r="B10" s="54" t="str">
        <f ca="1">MID(CELL("filename",A1),FIND("]",CELL("filename",A1))+1,255)</f>
        <v>OP17</v>
      </c>
      <c r="C10" s="36" t="s">
        <v>34</v>
      </c>
      <c r="D10" s="6" t="s">
        <v>24</v>
      </c>
    </row>
    <row r="11" spans="1:4" ht="24.9" customHeight="1" x14ac:dyDescent="0.3">
      <c r="A11" s="139" t="s">
        <v>44</v>
      </c>
      <c r="B11" s="143" t="s">
        <v>954</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955</v>
      </c>
      <c r="C14" s="143"/>
      <c r="D14" s="143"/>
    </row>
    <row r="15" spans="1:4" ht="24.9" customHeight="1" x14ac:dyDescent="0.3">
      <c r="A15" s="139" t="s">
        <v>48</v>
      </c>
      <c r="B15" s="143" t="s">
        <v>956</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957</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76">
        <v>3</v>
      </c>
      <c r="C24" s="35" t="s">
        <v>28</v>
      </c>
      <c r="D24" s="76">
        <v>3</v>
      </c>
    </row>
    <row r="25" spans="1:4" s="3" customFormat="1" ht="24.9" customHeight="1" x14ac:dyDescent="0.3">
      <c r="A25" s="35" t="s">
        <v>61</v>
      </c>
      <c r="B25" s="144">
        <f>B24*D24</f>
        <v>9</v>
      </c>
      <c r="C25" s="145"/>
      <c r="D25" s="146"/>
    </row>
    <row r="26" spans="1:4" s="3" customFormat="1" ht="24.9" customHeight="1" x14ac:dyDescent="0.3">
      <c r="A26" s="139" t="s">
        <v>87</v>
      </c>
      <c r="B26" s="229" t="s">
        <v>958</v>
      </c>
      <c r="C26" s="181"/>
      <c r="D26" s="182"/>
    </row>
    <row r="27" spans="1:4" s="3" customFormat="1" ht="51"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186">
        <v>6</v>
      </c>
      <c r="C29" s="186"/>
      <c r="D29" s="186"/>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959</v>
      </c>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276" t="s">
        <v>960</v>
      </c>
      <c r="B38" s="277"/>
      <c r="C38" s="78" t="s">
        <v>961</v>
      </c>
      <c r="D38" s="78" t="s">
        <v>923</v>
      </c>
    </row>
    <row r="39" spans="1:4" ht="24.9" customHeight="1" x14ac:dyDescent="0.3">
      <c r="A39" s="276" t="s">
        <v>962</v>
      </c>
      <c r="B39" s="277"/>
      <c r="C39" s="78" t="s">
        <v>961</v>
      </c>
      <c r="D39" s="78" t="s">
        <v>963</v>
      </c>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265" t="s">
        <v>964</v>
      </c>
      <c r="C44" s="266"/>
      <c r="D44" s="267"/>
    </row>
    <row r="45" spans="1:4" ht="24.9" customHeight="1" x14ac:dyDescent="0.3">
      <c r="A45" s="159"/>
      <c r="B45" s="268"/>
      <c r="C45" s="269"/>
      <c r="D45" s="270"/>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926</v>
      </c>
      <c r="C48" s="11" t="s">
        <v>79</v>
      </c>
      <c r="D48" s="82">
        <v>43040</v>
      </c>
    </row>
    <row r="49" spans="1:4" x14ac:dyDescent="0.3">
      <c r="A49" s="5" t="s">
        <v>393</v>
      </c>
      <c r="B49" s="5" t="s">
        <v>261</v>
      </c>
      <c r="D49" s="103">
        <v>43175</v>
      </c>
    </row>
    <row r="50" spans="1:4" x14ac:dyDescent="0.3">
      <c r="A50" s="5" t="s">
        <v>927</v>
      </c>
    </row>
    <row r="52" spans="1:4" x14ac:dyDescent="0.3">
      <c r="B52" s="5" t="s">
        <v>583</v>
      </c>
      <c r="D52" s="67">
        <v>43405</v>
      </c>
    </row>
    <row r="53" spans="1:4" x14ac:dyDescent="0.3">
      <c r="B53" s="68" t="s">
        <v>965</v>
      </c>
      <c r="D53" s="121">
        <v>43619</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Management\Risk Registers\Academic Division\[SENRS Risk Register v4.xlsm]Settings'!#REF!</xm:f>
          </x14:formula1>
          <xm:sqref>D10</xm:sqref>
        </x14:dataValidation>
        <x14:dataValidation type="list" allowBlank="1" showInputMessage="1" showErrorMessage="1">
          <x14:formula1>
            <xm:f>'S:\shared data\Enterprise Risk Management\Risk Registers\Academic Division\[SENRS Risk Register v4.xlsm]Settings'!#REF!</xm:f>
          </x14:formula1>
          <xm:sqref>B4</xm:sqref>
        </x14:dataValidation>
      </x14:dataValidations>
    </ext>
  </extLs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pageSetUpPr fitToPage="1"/>
  </sheetPr>
  <dimension ref="A1:D50"/>
  <sheetViews>
    <sheetView topLeftCell="A17" zoomScaleNormal="100" workbookViewId="0">
      <selection activeCell="B19" sqref="B19:D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3" spans="1:4" ht="24.9" customHeight="1" x14ac:dyDescent="0.3">
      <c r="A3" s="137" t="s">
        <v>42</v>
      </c>
      <c r="B3" s="137"/>
      <c r="C3" s="137"/>
      <c r="D3" s="137"/>
    </row>
    <row r="4" spans="1:4" ht="24.9" customHeight="1" x14ac:dyDescent="0.3">
      <c r="A4" s="36" t="s">
        <v>58</v>
      </c>
      <c r="B4" s="6" t="s">
        <v>78</v>
      </c>
      <c r="C4" s="36" t="s">
        <v>46</v>
      </c>
      <c r="D4" s="6" t="s">
        <v>966</v>
      </c>
    </row>
    <row r="5" spans="1:4" ht="24.9" customHeight="1" x14ac:dyDescent="0.3">
      <c r="A5" s="139" t="s">
        <v>43</v>
      </c>
      <c r="B5" s="142" t="s">
        <v>967</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54" t="str">
        <f ca="1">MID(CELL("filename",A1),FIND("]",CELL("filename",A1))+1,255)</f>
        <v>OP19</v>
      </c>
      <c r="C10" s="36" t="s">
        <v>34</v>
      </c>
      <c r="D10" s="6" t="s">
        <v>24</v>
      </c>
    </row>
    <row r="11" spans="1:4" ht="24.9" customHeight="1" x14ac:dyDescent="0.3">
      <c r="A11" s="139" t="s">
        <v>44</v>
      </c>
      <c r="B11" s="143" t="s">
        <v>968</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969</v>
      </c>
      <c r="C14" s="143"/>
      <c r="D14" s="143"/>
    </row>
    <row r="15" spans="1:4" ht="24.9" customHeight="1" x14ac:dyDescent="0.3">
      <c r="A15" s="139" t="s">
        <v>48</v>
      </c>
      <c r="B15" s="143" t="s">
        <v>970</v>
      </c>
      <c r="C15" s="143"/>
      <c r="D15" s="143"/>
    </row>
    <row r="16" spans="1:4" ht="24.9" customHeight="1" x14ac:dyDescent="0.3">
      <c r="A16" s="140"/>
      <c r="B16" s="143"/>
      <c r="C16" s="143"/>
      <c r="D16" s="143"/>
    </row>
    <row r="17" spans="1:4" ht="24.9" customHeight="1" x14ac:dyDescent="0.3">
      <c r="A17" s="140"/>
      <c r="B17" s="143"/>
      <c r="C17" s="143"/>
      <c r="D17" s="143"/>
    </row>
    <row r="18" spans="1:4" ht="69.599999999999994" customHeight="1" x14ac:dyDescent="0.3">
      <c r="A18" s="141"/>
      <c r="B18" s="143"/>
      <c r="C18" s="143"/>
      <c r="D18" s="143"/>
    </row>
    <row r="19" spans="1:4" ht="24.9" customHeight="1" x14ac:dyDescent="0.3">
      <c r="A19" s="139" t="s">
        <v>49</v>
      </c>
      <c r="B19" s="143" t="s">
        <v>971</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2</v>
      </c>
      <c r="C24" s="35" t="s">
        <v>28</v>
      </c>
      <c r="D24" s="37">
        <v>5</v>
      </c>
    </row>
    <row r="25" spans="1:4" s="3" customFormat="1" ht="24.9" customHeight="1" x14ac:dyDescent="0.3">
      <c r="A25" s="35" t="s">
        <v>61</v>
      </c>
      <c r="B25" s="144">
        <f>B24*D24</f>
        <v>10</v>
      </c>
      <c r="C25" s="145"/>
      <c r="D25" s="146"/>
    </row>
    <row r="26" spans="1:4" s="3" customFormat="1" ht="24.9" customHeight="1" x14ac:dyDescent="0.3">
      <c r="A26" s="301" t="s">
        <v>87</v>
      </c>
      <c r="B26" s="303" t="s">
        <v>972</v>
      </c>
      <c r="C26" s="304"/>
      <c r="D26" s="305"/>
    </row>
    <row r="27" spans="1:4" s="3" customFormat="1" ht="122.4" customHeight="1" x14ac:dyDescent="0.3">
      <c r="A27" s="302"/>
      <c r="B27" s="306"/>
      <c r="C27" s="307"/>
      <c r="D27" s="308"/>
    </row>
    <row r="28" spans="1:4" ht="24.9" customHeight="1" x14ac:dyDescent="0.3">
      <c r="A28" s="137" t="s">
        <v>51</v>
      </c>
      <c r="B28" s="137"/>
      <c r="C28" s="137"/>
      <c r="D28" s="137"/>
    </row>
    <row r="29" spans="1:4" ht="24.9" customHeight="1" x14ac:dyDescent="0.3">
      <c r="A29" s="35" t="s">
        <v>52</v>
      </c>
      <c r="B29" s="147">
        <v>5</v>
      </c>
      <c r="C29" s="147"/>
      <c r="D29" s="147"/>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274" t="s">
        <v>973</v>
      </c>
      <c r="B38" s="275"/>
      <c r="C38" s="122" t="s">
        <v>974</v>
      </c>
      <c r="D38" s="78" t="s">
        <v>975</v>
      </c>
    </row>
    <row r="39" spans="1:4" ht="24.9" customHeight="1" x14ac:dyDescent="0.3">
      <c r="A39" s="274" t="s">
        <v>976</v>
      </c>
      <c r="B39" s="275"/>
      <c r="C39" s="122" t="s">
        <v>974</v>
      </c>
      <c r="D39" s="78" t="s">
        <v>975</v>
      </c>
    </row>
    <row r="40" spans="1:4" ht="24.9" customHeight="1" x14ac:dyDescent="0.3">
      <c r="A40" s="274" t="s">
        <v>977</v>
      </c>
      <c r="B40" s="275"/>
      <c r="C40" s="122" t="s">
        <v>974</v>
      </c>
      <c r="D40" s="78" t="s">
        <v>975</v>
      </c>
    </row>
    <row r="41" spans="1:4" ht="24.9" customHeight="1" x14ac:dyDescent="0.3">
      <c r="A41" s="274" t="s">
        <v>978</v>
      </c>
      <c r="B41" s="275"/>
      <c r="C41" s="78" t="s">
        <v>979</v>
      </c>
      <c r="D41" s="78" t="s">
        <v>980</v>
      </c>
    </row>
    <row r="42" spans="1:4" ht="24.9" customHeight="1" x14ac:dyDescent="0.3">
      <c r="A42" s="274" t="s">
        <v>981</v>
      </c>
      <c r="B42" s="275"/>
      <c r="C42" s="122" t="s">
        <v>974</v>
      </c>
      <c r="D42" s="78" t="s">
        <v>982</v>
      </c>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966</v>
      </c>
      <c r="C48" s="11" t="s">
        <v>79</v>
      </c>
      <c r="D48" s="77">
        <v>43405</v>
      </c>
    </row>
    <row r="50" spans="2:4" x14ac:dyDescent="0.3">
      <c r="B50" s="68" t="s">
        <v>965</v>
      </c>
      <c r="D50" s="121">
        <v>43619</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data\Finance and Administration\Board Materials - working FA dept\2019 APRIL Board\[printable Detailed College Risk Register Board copy.xlsm]Settings'!#REF!</xm:f>
          </x14:formula1>
          <xm:sqref>B4</xm:sqref>
        </x14:dataValidation>
        <x14:dataValidation type="list" allowBlank="1" showInputMessage="1" showErrorMessage="1">
          <x14:formula1>
            <xm:f>'S:\shared data\Finance and Administration\Board Materials - working FA dept\2019 APRIL Board\[printable Detailed College Risk Register Board copy.xlsm]Settings'!#REF!</xm:f>
          </x14:formula1>
          <xm:sqref>D10</xm:sqref>
        </x14:dataValidation>
      </x14:dataValidations>
    </ext>
  </extLs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pageSetUpPr fitToPage="1"/>
  </sheetPr>
  <dimension ref="C1:I54"/>
  <sheetViews>
    <sheetView zoomScaleNormal="100" workbookViewId="0">
      <selection activeCell="D5" sqref="D5:F9"/>
    </sheetView>
  </sheetViews>
  <sheetFormatPr defaultColWidth="9.109375" defaultRowHeight="14.4" x14ac:dyDescent="0.3"/>
  <cols>
    <col min="1" max="2" width="9.109375" style="5"/>
    <col min="3" max="3" width="16.77734375" style="5" customWidth="1"/>
    <col min="4" max="4" width="28.5546875" style="5" customWidth="1"/>
    <col min="5" max="5" width="14.5546875" style="5" customWidth="1"/>
    <col min="6" max="6" width="33.77734375" style="5" customWidth="1"/>
    <col min="7" max="7" width="1.44140625" style="5" customWidth="1"/>
    <col min="8" max="16384" width="9.109375" style="5"/>
  </cols>
  <sheetData>
    <row r="1" spans="3:9" ht="20.25" customHeight="1" x14ac:dyDescent="0.3">
      <c r="C1" s="138" t="s">
        <v>41</v>
      </c>
      <c r="D1" s="138"/>
      <c r="E1" s="138"/>
      <c r="F1" s="138"/>
    </row>
    <row r="3" spans="3:9" ht="24.9" customHeight="1" x14ac:dyDescent="0.3">
      <c r="C3" s="137" t="s">
        <v>42</v>
      </c>
      <c r="D3" s="137"/>
      <c r="E3" s="137"/>
      <c r="F3" s="137"/>
    </row>
    <row r="4" spans="3:9" ht="75.599999999999994" customHeight="1" x14ac:dyDescent="0.3">
      <c r="C4" s="36" t="s">
        <v>58</v>
      </c>
      <c r="D4" s="6" t="s">
        <v>81</v>
      </c>
      <c r="E4" s="36" t="s">
        <v>46</v>
      </c>
      <c r="F4" s="123" t="s">
        <v>983</v>
      </c>
    </row>
    <row r="5" spans="3:9" ht="24.9" customHeight="1" x14ac:dyDescent="0.3">
      <c r="C5" s="139" t="s">
        <v>43</v>
      </c>
      <c r="D5" s="142" t="s">
        <v>984</v>
      </c>
      <c r="E5" s="142"/>
      <c r="F5" s="142"/>
    </row>
    <row r="6" spans="3:9" ht="24.9" customHeight="1" x14ac:dyDescent="0.3">
      <c r="C6" s="140"/>
      <c r="D6" s="142"/>
      <c r="E6" s="142"/>
      <c r="F6" s="142"/>
    </row>
    <row r="7" spans="3:9" ht="24.9" customHeight="1" x14ac:dyDescent="0.3">
      <c r="C7" s="140"/>
      <c r="D7" s="142"/>
      <c r="E7" s="142"/>
      <c r="F7" s="142"/>
    </row>
    <row r="8" spans="3:9" ht="24.9" customHeight="1" x14ac:dyDescent="0.3">
      <c r="C8" s="140"/>
      <c r="D8" s="142"/>
      <c r="E8" s="142"/>
      <c r="F8" s="142"/>
    </row>
    <row r="9" spans="3:9" ht="24.9" customHeight="1" x14ac:dyDescent="0.3">
      <c r="C9" s="141"/>
      <c r="D9" s="142"/>
      <c r="E9" s="142"/>
      <c r="F9" s="142"/>
      <c r="H9" s="71"/>
    </row>
    <row r="10" spans="3:9" ht="180.6" customHeight="1" x14ac:dyDescent="0.3">
      <c r="C10" s="60" t="s">
        <v>158</v>
      </c>
      <c r="D10" s="209" t="s">
        <v>159</v>
      </c>
      <c r="E10" s="210"/>
      <c r="F10" s="211"/>
      <c r="H10" s="71"/>
    </row>
    <row r="11" spans="3:9" ht="24.9" customHeight="1" x14ac:dyDescent="0.25">
      <c r="C11" s="36" t="s">
        <v>45</v>
      </c>
      <c r="D11" s="54" t="str">
        <f ca="1">MID(CELL("filename",C1),FIND("]",CELL("filename",C1))+1,255)</f>
        <v>OP20</v>
      </c>
      <c r="E11" s="36" t="s">
        <v>34</v>
      </c>
      <c r="F11" s="6" t="s">
        <v>985</v>
      </c>
      <c r="H11" s="72"/>
      <c r="I11" s="73"/>
    </row>
    <row r="12" spans="3:9" ht="24.9" customHeight="1" x14ac:dyDescent="0.25">
      <c r="C12" s="139" t="s">
        <v>44</v>
      </c>
      <c r="D12" s="143" t="s">
        <v>986</v>
      </c>
      <c r="E12" s="143"/>
      <c r="F12" s="143"/>
      <c r="H12" s="72"/>
      <c r="I12" s="74"/>
    </row>
    <row r="13" spans="3:9" ht="24.9" customHeight="1" x14ac:dyDescent="0.25">
      <c r="C13" s="140"/>
      <c r="D13" s="143"/>
      <c r="E13" s="143"/>
      <c r="F13" s="143"/>
      <c r="H13" s="72"/>
      <c r="I13" s="75"/>
    </row>
    <row r="14" spans="3:9" ht="24.9" customHeight="1" x14ac:dyDescent="0.25">
      <c r="C14" s="141"/>
      <c r="D14" s="143"/>
      <c r="E14" s="143"/>
      <c r="F14" s="143"/>
      <c r="H14" s="72"/>
      <c r="I14" s="75"/>
    </row>
    <row r="15" spans="3:9" ht="24.9" customHeight="1" x14ac:dyDescent="0.25">
      <c r="C15" s="36" t="s">
        <v>47</v>
      </c>
      <c r="D15" s="143" t="s">
        <v>987</v>
      </c>
      <c r="E15" s="143"/>
      <c r="F15" s="143"/>
      <c r="H15" s="72"/>
      <c r="I15" s="75"/>
    </row>
    <row r="16" spans="3:9" ht="24.9" customHeight="1" x14ac:dyDescent="0.25">
      <c r="C16" s="139" t="s">
        <v>48</v>
      </c>
      <c r="D16" s="143" t="s">
        <v>988</v>
      </c>
      <c r="E16" s="143"/>
      <c r="F16" s="143"/>
      <c r="H16" s="72"/>
      <c r="I16" s="75"/>
    </row>
    <row r="17" spans="3:9" ht="24.9" customHeight="1" x14ac:dyDescent="0.25">
      <c r="C17" s="140"/>
      <c r="D17" s="143"/>
      <c r="E17" s="143"/>
      <c r="F17" s="143"/>
      <c r="H17" s="72"/>
      <c r="I17" s="75"/>
    </row>
    <row r="18" spans="3:9" ht="24.9" customHeight="1" x14ac:dyDescent="0.25">
      <c r="C18" s="140"/>
      <c r="D18" s="143"/>
      <c r="E18" s="143"/>
      <c r="F18" s="143"/>
      <c r="H18" s="72"/>
      <c r="I18" s="75"/>
    </row>
    <row r="19" spans="3:9" ht="24.9" customHeight="1" x14ac:dyDescent="0.3">
      <c r="C19" s="141"/>
      <c r="D19" s="143"/>
      <c r="E19" s="143"/>
      <c r="F19" s="143"/>
    </row>
    <row r="20" spans="3:9" ht="24.9" customHeight="1" x14ac:dyDescent="0.3">
      <c r="C20" s="139" t="s">
        <v>49</v>
      </c>
      <c r="D20" s="143" t="s">
        <v>989</v>
      </c>
      <c r="E20" s="143"/>
      <c r="F20" s="143"/>
    </row>
    <row r="21" spans="3:9" ht="24.9" customHeight="1" x14ac:dyDescent="0.3">
      <c r="C21" s="140"/>
      <c r="D21" s="143"/>
      <c r="E21" s="143"/>
      <c r="F21" s="143"/>
    </row>
    <row r="22" spans="3:9" ht="24.9" customHeight="1" x14ac:dyDescent="0.3">
      <c r="C22" s="140"/>
      <c r="D22" s="143"/>
      <c r="E22" s="143"/>
      <c r="F22" s="143"/>
    </row>
    <row r="23" spans="3:9" ht="24.9" customHeight="1" x14ac:dyDescent="0.3">
      <c r="C23" s="141"/>
      <c r="D23" s="143"/>
      <c r="E23" s="143"/>
      <c r="F23" s="143"/>
    </row>
    <row r="24" spans="3:9" ht="24.9" customHeight="1" x14ac:dyDescent="0.3">
      <c r="C24" s="137" t="s">
        <v>50</v>
      </c>
      <c r="D24" s="137"/>
      <c r="E24" s="137"/>
      <c r="F24" s="137"/>
    </row>
    <row r="25" spans="3:9" ht="24.9" customHeight="1" x14ac:dyDescent="0.3">
      <c r="C25" s="35" t="s">
        <v>1</v>
      </c>
      <c r="D25" s="37">
        <v>3</v>
      </c>
      <c r="E25" s="35" t="s">
        <v>28</v>
      </c>
      <c r="F25" s="58">
        <v>4</v>
      </c>
    </row>
    <row r="26" spans="3:9" s="3" customFormat="1" ht="24.9" customHeight="1" x14ac:dyDescent="0.3">
      <c r="C26" s="35" t="s">
        <v>61</v>
      </c>
      <c r="D26" s="144">
        <f>D25*F25</f>
        <v>12</v>
      </c>
      <c r="E26" s="145"/>
      <c r="F26" s="146"/>
    </row>
    <row r="27" spans="3:9" s="3" customFormat="1" ht="24.9" customHeight="1" x14ac:dyDescent="0.3">
      <c r="C27" s="139" t="s">
        <v>87</v>
      </c>
      <c r="D27" s="212" t="s">
        <v>990</v>
      </c>
      <c r="E27" s="213"/>
      <c r="F27" s="214"/>
    </row>
    <row r="28" spans="3:9" s="3" customFormat="1" ht="42.6" customHeight="1" x14ac:dyDescent="0.3">
      <c r="C28" s="141"/>
      <c r="D28" s="215"/>
      <c r="E28" s="216"/>
      <c r="F28" s="217"/>
    </row>
    <row r="29" spans="3:9" ht="24.9" customHeight="1" x14ac:dyDescent="0.3">
      <c r="C29" s="137" t="s">
        <v>51</v>
      </c>
      <c r="D29" s="137"/>
      <c r="E29" s="137"/>
      <c r="F29" s="137"/>
    </row>
    <row r="30" spans="3:9" ht="24.9" customHeight="1" x14ac:dyDescent="0.3">
      <c r="C30" s="35" t="s">
        <v>52</v>
      </c>
      <c r="D30" s="147">
        <v>6</v>
      </c>
      <c r="E30" s="147"/>
      <c r="F30" s="147"/>
    </row>
    <row r="31" spans="3:9" ht="24.9" customHeight="1" x14ac:dyDescent="0.3">
      <c r="C31" s="137" t="s">
        <v>53</v>
      </c>
      <c r="D31" s="137"/>
      <c r="E31" s="137"/>
      <c r="F31" s="137"/>
    </row>
    <row r="32" spans="3:9" ht="24.9" customHeight="1" x14ac:dyDescent="0.3">
      <c r="C32" s="148" t="s">
        <v>29</v>
      </c>
      <c r="D32" s="149"/>
      <c r="E32" s="148" t="s">
        <v>30</v>
      </c>
      <c r="F32" s="149"/>
    </row>
    <row r="33" spans="3:6" ht="24.9" customHeight="1" x14ac:dyDescent="0.3">
      <c r="C33" s="152" t="s">
        <v>991</v>
      </c>
      <c r="D33" s="152"/>
      <c r="E33" s="152"/>
      <c r="F33" s="152"/>
    </row>
    <row r="34" spans="3:6" ht="24.9" customHeight="1" x14ac:dyDescent="0.3">
      <c r="C34" s="152" t="s">
        <v>992</v>
      </c>
      <c r="D34" s="152"/>
      <c r="E34" s="152"/>
      <c r="F34" s="152"/>
    </row>
    <row r="35" spans="3:6" ht="24.9" customHeight="1" x14ac:dyDescent="0.3">
      <c r="C35" s="152" t="s">
        <v>993</v>
      </c>
      <c r="D35" s="152"/>
      <c r="E35" s="152"/>
      <c r="F35" s="152"/>
    </row>
    <row r="36" spans="3:6" ht="24.9" customHeight="1" x14ac:dyDescent="0.3">
      <c r="C36" s="152"/>
      <c r="D36" s="152"/>
      <c r="E36" s="152"/>
      <c r="F36" s="152"/>
    </row>
    <row r="37" spans="3:6" ht="24.9" customHeight="1" x14ac:dyDescent="0.3">
      <c r="C37" s="148" t="s">
        <v>31</v>
      </c>
      <c r="D37" s="153"/>
      <c r="E37" s="153"/>
      <c r="F37" s="149"/>
    </row>
    <row r="38" spans="3:6" ht="24.9" customHeight="1" x14ac:dyDescent="0.3">
      <c r="C38" s="154" t="s">
        <v>32</v>
      </c>
      <c r="D38" s="155"/>
      <c r="E38" s="34" t="s">
        <v>54</v>
      </c>
      <c r="F38" s="34" t="s">
        <v>80</v>
      </c>
    </row>
    <row r="39" spans="3:6" ht="24.9" customHeight="1" x14ac:dyDescent="0.3">
      <c r="C39" s="156" t="s">
        <v>35</v>
      </c>
      <c r="D39" s="157"/>
      <c r="E39" s="8"/>
      <c r="F39" s="8"/>
    </row>
    <row r="40" spans="3:6" ht="24.9" customHeight="1" x14ac:dyDescent="0.3">
      <c r="C40" s="150" t="s">
        <v>36</v>
      </c>
      <c r="D40" s="151"/>
      <c r="E40" s="9"/>
      <c r="F40" s="9"/>
    </row>
    <row r="41" spans="3:6" ht="24.9" customHeight="1" x14ac:dyDescent="0.3">
      <c r="C41" s="150" t="s">
        <v>37</v>
      </c>
      <c r="D41" s="151"/>
      <c r="E41" s="9"/>
      <c r="F41" s="9"/>
    </row>
    <row r="42" spans="3:6" ht="24.9" customHeight="1" x14ac:dyDescent="0.3">
      <c r="C42" s="156" t="s">
        <v>38</v>
      </c>
      <c r="D42" s="157"/>
      <c r="E42" s="8"/>
      <c r="F42" s="8"/>
    </row>
    <row r="43" spans="3:6" ht="24.9" customHeight="1" x14ac:dyDescent="0.3">
      <c r="C43" s="150" t="s">
        <v>39</v>
      </c>
      <c r="D43" s="151"/>
      <c r="E43" s="9"/>
      <c r="F43" s="9"/>
    </row>
    <row r="44" spans="3:6" ht="24.9" customHeight="1" x14ac:dyDescent="0.3">
      <c r="C44" s="150" t="s">
        <v>40</v>
      </c>
      <c r="D44" s="151"/>
      <c r="E44" s="9"/>
      <c r="F44" s="9"/>
    </row>
    <row r="45" spans="3:6" ht="24.9" customHeight="1" x14ac:dyDescent="0.3">
      <c r="C45" s="158" t="s">
        <v>55</v>
      </c>
      <c r="D45" s="160"/>
      <c r="E45" s="161"/>
      <c r="F45" s="162"/>
    </row>
    <row r="46" spans="3:6" ht="24.9" customHeight="1" x14ac:dyDescent="0.3">
      <c r="C46" s="159"/>
      <c r="D46" s="163"/>
      <c r="E46" s="164"/>
      <c r="F46" s="165"/>
    </row>
    <row r="47" spans="3:6" ht="24.9" customHeight="1" x14ac:dyDescent="0.3">
      <c r="C47" s="158" t="s">
        <v>56</v>
      </c>
      <c r="D47" s="160"/>
      <c r="E47" s="161"/>
      <c r="F47" s="162"/>
    </row>
    <row r="48" spans="3:6" ht="24.9" customHeight="1" x14ac:dyDescent="0.3">
      <c r="C48" s="159"/>
      <c r="D48" s="163"/>
      <c r="E48" s="164"/>
      <c r="F48" s="165"/>
    </row>
    <row r="49" spans="3:6" ht="24.9" customHeight="1" x14ac:dyDescent="0.3">
      <c r="C49" s="10" t="s">
        <v>57</v>
      </c>
      <c r="D49" s="10" t="s">
        <v>926</v>
      </c>
      <c r="E49" s="11" t="s">
        <v>79</v>
      </c>
      <c r="F49" s="82">
        <v>43760</v>
      </c>
    </row>
    <row r="50" spans="3:6" x14ac:dyDescent="0.3">
      <c r="C50" s="80" t="s">
        <v>223</v>
      </c>
      <c r="D50" s="80"/>
      <c r="E50" s="80"/>
      <c r="F50" s="80"/>
    </row>
    <row r="51" spans="3:6" x14ac:dyDescent="0.3">
      <c r="C51" s="80"/>
      <c r="D51" s="80"/>
      <c r="E51" s="80"/>
      <c r="F51" s="80"/>
    </row>
    <row r="52" spans="3:6" x14ac:dyDescent="0.3">
      <c r="C52" s="80"/>
      <c r="D52" s="80"/>
      <c r="E52" s="80"/>
      <c r="F52" s="80"/>
    </row>
    <row r="53" spans="3:6" x14ac:dyDescent="0.3">
      <c r="C53" s="80"/>
      <c r="D53" s="80"/>
      <c r="E53" s="80"/>
      <c r="F53" s="80"/>
    </row>
    <row r="54" spans="3:6" x14ac:dyDescent="0.3">
      <c r="C54" s="80"/>
      <c r="D54" s="80"/>
      <c r="E54" s="80"/>
      <c r="F54" s="80"/>
    </row>
  </sheetData>
  <mergeCells count="41">
    <mergeCell ref="C45:C46"/>
    <mergeCell ref="D45:F46"/>
    <mergeCell ref="C47:C48"/>
    <mergeCell ref="D47:F48"/>
    <mergeCell ref="C39:D39"/>
    <mergeCell ref="C40:D40"/>
    <mergeCell ref="C41:D41"/>
    <mergeCell ref="C42:D42"/>
    <mergeCell ref="C43:D43"/>
    <mergeCell ref="C44:D44"/>
    <mergeCell ref="C38:D38"/>
    <mergeCell ref="C32:D32"/>
    <mergeCell ref="E32:F32"/>
    <mergeCell ref="C33:D33"/>
    <mergeCell ref="E33:F33"/>
    <mergeCell ref="C34:D34"/>
    <mergeCell ref="E34:F34"/>
    <mergeCell ref="C35:D35"/>
    <mergeCell ref="E35:F35"/>
    <mergeCell ref="C36:D36"/>
    <mergeCell ref="E36:F36"/>
    <mergeCell ref="C37:F37"/>
    <mergeCell ref="C31:F31"/>
    <mergeCell ref="D15:F15"/>
    <mergeCell ref="C16:C19"/>
    <mergeCell ref="D16:F19"/>
    <mergeCell ref="C20:C23"/>
    <mergeCell ref="D20:F23"/>
    <mergeCell ref="C24:F24"/>
    <mergeCell ref="D26:F26"/>
    <mergeCell ref="C27:C28"/>
    <mergeCell ref="D27:F28"/>
    <mergeCell ref="C29:F29"/>
    <mergeCell ref="D30:F30"/>
    <mergeCell ref="C12:C14"/>
    <mergeCell ref="D12:F14"/>
    <mergeCell ref="C1:F1"/>
    <mergeCell ref="C3:F3"/>
    <mergeCell ref="C5:C9"/>
    <mergeCell ref="D5:F9"/>
    <mergeCell ref="D10:F10"/>
  </mergeCells>
  <pageMargins left="0.70866141732283472" right="0.70866141732283472" top="0.74803149606299213" bottom="0.74803149606299213" header="0.31496062992125984" footer="0.31496062992125984"/>
  <pageSetup scale="87"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Management\2019 new risks templates\[Copy of Risk Identification Student Trips.xlsm]Settings'!#REF!</xm:f>
          </x14:formula1>
          <xm:sqref>D4</xm:sqref>
        </x14:dataValidation>
        <x14:dataValidation type="list" allowBlank="1" showInputMessage="1" showErrorMessage="1">
          <x14:formula1>
            <xm:f>'S:\shared data\Enterprise Risk Management\2019 new risks templates\[Copy of Risk Identification Student Trips.xlsm]Settings'!#REF!</xm:f>
          </x14:formula1>
          <xm:sqref>F11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D52"/>
  <sheetViews>
    <sheetView topLeftCell="A31" zoomScaleNormal="100" workbookViewId="0">
      <selection activeCell="A23" sqref="A23:D23"/>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2" t="s">
        <v>81</v>
      </c>
      <c r="C4" s="36" t="s">
        <v>46</v>
      </c>
      <c r="D4" s="63" t="s">
        <v>82</v>
      </c>
    </row>
    <row r="5" spans="1:4" ht="24.9" customHeight="1" x14ac:dyDescent="0.3">
      <c r="A5" s="139" t="s">
        <v>43</v>
      </c>
      <c r="B5" s="178" t="s">
        <v>83</v>
      </c>
      <c r="C5" s="178"/>
      <c r="D5" s="178"/>
    </row>
    <row r="6" spans="1:4" ht="24.9" customHeight="1" x14ac:dyDescent="0.3">
      <c r="A6" s="140"/>
      <c r="B6" s="178"/>
      <c r="C6" s="178"/>
      <c r="D6" s="178"/>
    </row>
    <row r="7" spans="1:4" ht="24.9" customHeight="1" x14ac:dyDescent="0.3">
      <c r="A7" s="140"/>
      <c r="B7" s="178"/>
      <c r="C7" s="178"/>
      <c r="D7" s="178"/>
    </row>
    <row r="8" spans="1:4" ht="24.9" customHeight="1" x14ac:dyDescent="0.3">
      <c r="A8" s="140"/>
      <c r="B8" s="178"/>
      <c r="C8" s="178"/>
      <c r="D8" s="178"/>
    </row>
    <row r="9" spans="1:4" ht="24.9" customHeight="1" x14ac:dyDescent="0.3">
      <c r="A9" s="141"/>
      <c r="B9" s="178"/>
      <c r="C9" s="178"/>
      <c r="D9" s="178"/>
    </row>
    <row r="10" spans="1:4" ht="24.9" customHeight="1" x14ac:dyDescent="0.3">
      <c r="A10" s="36" t="s">
        <v>45</v>
      </c>
      <c r="B10" s="54" t="str">
        <f ca="1">MID(CELL("filename",A1),FIND("]",CELL("filename",A1))+1,255)</f>
        <v>ST1</v>
      </c>
      <c r="C10" s="36" t="s">
        <v>34</v>
      </c>
      <c r="D10" s="6" t="s">
        <v>26</v>
      </c>
    </row>
    <row r="11" spans="1:4" ht="24.9" customHeight="1" x14ac:dyDescent="0.3">
      <c r="A11" s="139" t="s">
        <v>44</v>
      </c>
      <c r="B11" s="143" t="s">
        <v>84</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85</v>
      </c>
      <c r="C14" s="143"/>
      <c r="D14" s="143"/>
    </row>
    <row r="15" spans="1:4" ht="24.9" customHeight="1" x14ac:dyDescent="0.3">
      <c r="A15" s="139" t="s">
        <v>48</v>
      </c>
      <c r="B15" s="179" t="s">
        <v>86</v>
      </c>
      <c r="C15" s="179"/>
      <c r="D15" s="179"/>
    </row>
    <row r="16" spans="1:4" ht="24.9" customHeight="1" x14ac:dyDescent="0.3">
      <c r="A16" s="140"/>
      <c r="B16" s="179"/>
      <c r="C16" s="179"/>
      <c r="D16" s="179"/>
    </row>
    <row r="17" spans="1:4" ht="24.9" customHeight="1" x14ac:dyDescent="0.3">
      <c r="A17" s="140"/>
      <c r="B17" s="179"/>
      <c r="C17" s="179"/>
      <c r="D17" s="179"/>
    </row>
    <row r="18" spans="1:4" ht="72" customHeight="1" x14ac:dyDescent="0.3">
      <c r="A18" s="141"/>
      <c r="B18" s="179"/>
      <c r="C18" s="179"/>
      <c r="D18" s="179"/>
    </row>
    <row r="19" spans="1:4" ht="24.9" customHeight="1" x14ac:dyDescent="0.3">
      <c r="A19" s="139" t="s">
        <v>49</v>
      </c>
      <c r="B19" s="179" t="s">
        <v>1042</v>
      </c>
      <c r="C19" s="179"/>
      <c r="D19" s="179"/>
    </row>
    <row r="20" spans="1:4" ht="24.9" customHeight="1" x14ac:dyDescent="0.3">
      <c r="A20" s="140"/>
      <c r="B20" s="179"/>
      <c r="C20" s="179"/>
      <c r="D20" s="179"/>
    </row>
    <row r="21" spans="1:4" ht="24.9" customHeight="1" x14ac:dyDescent="0.3">
      <c r="A21" s="140"/>
      <c r="B21" s="179"/>
      <c r="C21" s="179"/>
      <c r="D21" s="179"/>
    </row>
    <row r="22" spans="1:4" ht="24.9" customHeight="1" x14ac:dyDescent="0.3">
      <c r="A22" s="141"/>
      <c r="B22" s="179"/>
      <c r="C22" s="179"/>
      <c r="D22" s="179"/>
    </row>
    <row r="23" spans="1:4" ht="24.9" customHeight="1" x14ac:dyDescent="0.3">
      <c r="A23" s="137" t="s">
        <v>50</v>
      </c>
      <c r="B23" s="137"/>
      <c r="C23" s="137"/>
      <c r="D23" s="137"/>
    </row>
    <row r="24" spans="1:4" ht="24.9" customHeight="1" x14ac:dyDescent="0.3">
      <c r="A24" s="35" t="s">
        <v>1</v>
      </c>
      <c r="B24" s="64">
        <v>2</v>
      </c>
      <c r="C24" s="35" t="s">
        <v>28</v>
      </c>
      <c r="D24" s="65">
        <v>3</v>
      </c>
    </row>
    <row r="25" spans="1:4" s="3" customFormat="1" ht="24.9" customHeight="1" x14ac:dyDescent="0.3">
      <c r="A25" s="35" t="s">
        <v>61</v>
      </c>
      <c r="B25" s="144">
        <f>B24*D24</f>
        <v>6</v>
      </c>
      <c r="C25" s="145"/>
      <c r="D25" s="146"/>
    </row>
    <row r="26" spans="1:4" s="3" customFormat="1" ht="24.9" customHeight="1" x14ac:dyDescent="0.3">
      <c r="A26" s="139" t="s">
        <v>87</v>
      </c>
      <c r="B26" s="180" t="s">
        <v>88</v>
      </c>
      <c r="C26" s="181"/>
      <c r="D26" s="182"/>
    </row>
    <row r="27" spans="1:4" s="3" customFormat="1" ht="74.400000000000006" customHeight="1" x14ac:dyDescent="0.3">
      <c r="A27" s="141"/>
      <c r="B27" s="183"/>
      <c r="C27" s="184"/>
      <c r="D27" s="185"/>
    </row>
    <row r="28" spans="1:4" ht="24.9" customHeight="1" x14ac:dyDescent="0.3">
      <c r="A28" s="137" t="s">
        <v>51</v>
      </c>
      <c r="B28" s="137"/>
      <c r="C28" s="137"/>
      <c r="D28" s="137"/>
    </row>
    <row r="29" spans="1:4" ht="24.9" customHeight="1" x14ac:dyDescent="0.3">
      <c r="A29" s="35" t="s">
        <v>52</v>
      </c>
      <c r="B29" s="186">
        <v>6</v>
      </c>
      <c r="C29" s="186"/>
      <c r="D29" s="186"/>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87" t="s">
        <v>89</v>
      </c>
      <c r="B32" s="188"/>
      <c r="C32" s="152"/>
      <c r="D32" s="152"/>
    </row>
    <row r="33" spans="1:4" ht="24.9" customHeight="1" x14ac:dyDescent="0.3">
      <c r="A33" s="187" t="s">
        <v>90</v>
      </c>
      <c r="B33" s="187"/>
      <c r="C33" s="152"/>
      <c r="D33" s="152"/>
    </row>
    <row r="34" spans="1:4" ht="24.9" customHeight="1" x14ac:dyDescent="0.3">
      <c r="A34" s="188" t="s">
        <v>91</v>
      </c>
      <c r="B34" s="188"/>
      <c r="C34" s="152"/>
      <c r="D34" s="152"/>
    </row>
    <row r="35" spans="1:4" ht="24.9" customHeight="1" x14ac:dyDescent="0.3">
      <c r="A35" s="189" t="s">
        <v>92</v>
      </c>
      <c r="B35" s="189"/>
      <c r="C35" s="152"/>
      <c r="D35" s="152"/>
    </row>
    <row r="36" spans="1:4" ht="31.8" customHeight="1" x14ac:dyDescent="0.3">
      <c r="A36" s="189" t="s">
        <v>93</v>
      </c>
      <c r="B36" s="189"/>
      <c r="C36" s="152"/>
      <c r="D36" s="152"/>
    </row>
    <row r="37" spans="1:4" ht="24.9" customHeight="1" x14ac:dyDescent="0.3">
      <c r="A37" s="148" t="s">
        <v>31</v>
      </c>
      <c r="B37" s="153"/>
      <c r="C37" s="153"/>
      <c r="D37" s="149"/>
    </row>
    <row r="38" spans="1:4" ht="24.9" customHeight="1" x14ac:dyDescent="0.3">
      <c r="A38" s="154" t="s">
        <v>32</v>
      </c>
      <c r="B38" s="155"/>
      <c r="C38" s="34" t="s">
        <v>54</v>
      </c>
      <c r="D38" s="34" t="s">
        <v>80</v>
      </c>
    </row>
    <row r="39" spans="1:4" ht="24.9" customHeight="1" x14ac:dyDescent="0.3">
      <c r="A39" s="190" t="s">
        <v>94</v>
      </c>
      <c r="B39" s="191"/>
      <c r="C39" s="66" t="s">
        <v>95</v>
      </c>
      <c r="D39" s="66" t="s">
        <v>96</v>
      </c>
    </row>
    <row r="40" spans="1:4" ht="24.9" customHeight="1" x14ac:dyDescent="0.3">
      <c r="A40" s="190" t="s">
        <v>97</v>
      </c>
      <c r="B40" s="191"/>
      <c r="C40" s="66" t="s">
        <v>95</v>
      </c>
      <c r="D40" s="66" t="s">
        <v>96</v>
      </c>
    </row>
    <row r="41" spans="1:4" ht="24.9" customHeight="1" x14ac:dyDescent="0.3">
      <c r="A41" s="190" t="s">
        <v>98</v>
      </c>
      <c r="B41" s="192"/>
      <c r="C41" s="66" t="s">
        <v>95</v>
      </c>
      <c r="D41" s="66" t="s">
        <v>96</v>
      </c>
    </row>
    <row r="42" spans="1:4" ht="24.9" customHeight="1" x14ac:dyDescent="0.3">
      <c r="A42" s="156" t="s">
        <v>38</v>
      </c>
      <c r="B42" s="157"/>
      <c r="C42" s="8"/>
      <c r="D42" s="8"/>
    </row>
    <row r="43" spans="1:4" ht="24.9" customHeight="1" x14ac:dyDescent="0.3">
      <c r="A43" s="150" t="s">
        <v>39</v>
      </c>
      <c r="B43" s="151"/>
      <c r="C43" s="9"/>
      <c r="D43" s="9"/>
    </row>
    <row r="44" spans="1:4" ht="24.9" customHeight="1" x14ac:dyDescent="0.3">
      <c r="A44" s="150" t="s">
        <v>40</v>
      </c>
      <c r="B44" s="151"/>
      <c r="C44" s="9"/>
      <c r="D44" s="9"/>
    </row>
    <row r="45" spans="1:4" ht="24.9" customHeight="1" x14ac:dyDescent="0.3">
      <c r="A45" s="158" t="s">
        <v>55</v>
      </c>
      <c r="B45" s="160"/>
      <c r="C45" s="161"/>
      <c r="D45" s="162"/>
    </row>
    <row r="46" spans="1:4" ht="24.9" customHeight="1" x14ac:dyDescent="0.3">
      <c r="A46" s="159"/>
      <c r="B46" s="163"/>
      <c r="C46" s="164"/>
      <c r="D46" s="165"/>
    </row>
    <row r="47" spans="1:4" ht="24.9" customHeight="1" x14ac:dyDescent="0.3">
      <c r="A47" s="158" t="s">
        <v>56</v>
      </c>
      <c r="B47" s="160"/>
      <c r="C47" s="161"/>
      <c r="D47" s="162"/>
    </row>
    <row r="48" spans="1:4" ht="24.9" customHeight="1" x14ac:dyDescent="0.3">
      <c r="A48" s="159"/>
      <c r="B48" s="163"/>
      <c r="C48" s="164"/>
      <c r="D48" s="165"/>
    </row>
    <row r="49" spans="1:4" x14ac:dyDescent="0.3">
      <c r="A49" s="10" t="s">
        <v>57</v>
      </c>
      <c r="B49" s="38" t="s">
        <v>99</v>
      </c>
      <c r="C49" s="11" t="s">
        <v>79</v>
      </c>
      <c r="D49" s="38" t="s">
        <v>100</v>
      </c>
    </row>
    <row r="51" spans="1:4" x14ac:dyDescent="0.3">
      <c r="B51" s="5" t="s">
        <v>101</v>
      </c>
      <c r="D51" s="67">
        <v>43405</v>
      </c>
    </row>
    <row r="52" spans="1:4" x14ac:dyDescent="0.3">
      <c r="B52" s="68" t="s">
        <v>102</v>
      </c>
      <c r="C52" s="68" t="s">
        <v>103</v>
      </c>
      <c r="D52" s="69">
        <v>43739</v>
      </c>
    </row>
  </sheetData>
  <mergeCells count="42">
    <mergeCell ref="A43:B43"/>
    <mergeCell ref="A44:B44"/>
    <mergeCell ref="A45:A46"/>
    <mergeCell ref="B45:D46"/>
    <mergeCell ref="A47:A48"/>
    <mergeCell ref="B47:D48"/>
    <mergeCell ref="A42:B42"/>
    <mergeCell ref="A34:B34"/>
    <mergeCell ref="C34:D34"/>
    <mergeCell ref="A35:B35"/>
    <mergeCell ref="C35:D35"/>
    <mergeCell ref="A36:B36"/>
    <mergeCell ref="C36:D36"/>
    <mergeCell ref="A37:D37"/>
    <mergeCell ref="A38:B38"/>
    <mergeCell ref="A39:B39"/>
    <mergeCell ref="A40:B40"/>
    <mergeCell ref="A41:B41"/>
    <mergeCell ref="A31:B31"/>
    <mergeCell ref="C31:D31"/>
    <mergeCell ref="A32:B32"/>
    <mergeCell ref="C32:D32"/>
    <mergeCell ref="A33:B33"/>
    <mergeCell ref="C33:D33"/>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294967294" verticalDpi="4294967294" r:id="rId1"/>
  <headerFooter>
    <oddHeader>&amp;LFleming College&amp;REnterprise Risk Management Program</oddHeader>
    <oddFooter>&amp;L&amp;D&amp;CConfidential&amp;R&amp;P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Management\Risk Registers\Academic Division\[Risk Register_October 2017_Strategic planning.xlsm]Settings'!#REF!</xm:f>
          </x14:formula1>
          <xm:sqref>D10</xm:sqref>
        </x14:dataValidation>
        <x14:dataValidation type="list" allowBlank="1" showInputMessage="1" showErrorMessage="1">
          <x14:formula1>
            <xm:f>'S:\shared data\Enterprise Risk Management\Risk Registers\Academic Division\[Risk Register_October 2017_Strategic planning.xlsm]Settings'!#REF!</xm:f>
          </x14:formula1>
          <xm:sqref>B4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4">
    <pageSetUpPr fitToPage="1"/>
  </sheetPr>
  <dimension ref="A1:F54"/>
  <sheetViews>
    <sheetView topLeftCell="A43" zoomScaleNormal="100" workbookViewId="0">
      <selection activeCell="A19" sqref="A19:A22"/>
    </sheetView>
  </sheetViews>
  <sheetFormatPr defaultColWidth="9.109375" defaultRowHeight="14.4" x14ac:dyDescent="0.3"/>
  <cols>
    <col min="1" max="1" width="20.6640625" style="5" customWidth="1"/>
    <col min="2" max="2" width="35.10937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104</v>
      </c>
      <c r="C4" s="36" t="s">
        <v>46</v>
      </c>
      <c r="D4" s="6" t="s">
        <v>105</v>
      </c>
    </row>
    <row r="5" spans="1:4" ht="24.9" customHeight="1" x14ac:dyDescent="0.3">
      <c r="A5" s="139" t="s">
        <v>43</v>
      </c>
      <c r="B5" s="142" t="s">
        <v>106</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40.200000000000003" customHeight="1" x14ac:dyDescent="0.3">
      <c r="A9" s="141"/>
      <c r="B9" s="142"/>
      <c r="C9" s="142"/>
      <c r="D9" s="142"/>
    </row>
    <row r="10" spans="1:4" ht="24.9" customHeight="1" x14ac:dyDescent="0.3">
      <c r="A10" s="36" t="s">
        <v>45</v>
      </c>
      <c r="B10" s="70" t="s">
        <v>107</v>
      </c>
      <c r="C10" s="36" t="s">
        <v>34</v>
      </c>
      <c r="D10" s="6" t="s">
        <v>26</v>
      </c>
    </row>
    <row r="11" spans="1:4" ht="24.9" customHeight="1" x14ac:dyDescent="0.3">
      <c r="A11" s="139" t="s">
        <v>44</v>
      </c>
      <c r="B11" s="143" t="s">
        <v>108</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109</v>
      </c>
      <c r="C14" s="143"/>
      <c r="D14" s="143"/>
    </row>
    <row r="15" spans="1:4" ht="24.9" customHeight="1" x14ac:dyDescent="0.3">
      <c r="A15" s="139" t="s">
        <v>48</v>
      </c>
      <c r="B15" s="143" t="s">
        <v>110</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93" t="s">
        <v>111</v>
      </c>
      <c r="C19" s="193"/>
      <c r="D19" s="193"/>
    </row>
    <row r="20" spans="1:4" ht="24.9" customHeight="1" x14ac:dyDescent="0.3">
      <c r="A20" s="140"/>
      <c r="B20" s="193"/>
      <c r="C20" s="193"/>
      <c r="D20" s="193"/>
    </row>
    <row r="21" spans="1:4" ht="24.9" customHeight="1" x14ac:dyDescent="0.3">
      <c r="A21" s="140"/>
      <c r="B21" s="193"/>
      <c r="C21" s="193"/>
      <c r="D21" s="193"/>
    </row>
    <row r="22" spans="1:4" ht="24.9" customHeight="1" x14ac:dyDescent="0.3">
      <c r="A22" s="141"/>
      <c r="B22" s="193"/>
      <c r="C22" s="193"/>
      <c r="D22" s="193"/>
    </row>
    <row r="23" spans="1:4" ht="24.9" customHeight="1" x14ac:dyDescent="0.3">
      <c r="A23" s="137" t="s">
        <v>50</v>
      </c>
      <c r="B23" s="137"/>
      <c r="C23" s="137"/>
      <c r="D23" s="137"/>
    </row>
    <row r="24" spans="1:4" ht="24.9" customHeight="1" x14ac:dyDescent="0.3">
      <c r="A24" s="35" t="s">
        <v>1</v>
      </c>
      <c r="B24" s="37">
        <v>3</v>
      </c>
      <c r="C24" s="35" t="s">
        <v>28</v>
      </c>
      <c r="D24" s="37">
        <v>3</v>
      </c>
    </row>
    <row r="25" spans="1:4" s="3" customFormat="1" ht="24.9" customHeight="1" x14ac:dyDescent="0.3">
      <c r="A25" s="35" t="s">
        <v>61</v>
      </c>
      <c r="B25" s="144">
        <f>B24*D24</f>
        <v>9</v>
      </c>
      <c r="C25" s="145"/>
      <c r="D25" s="146"/>
    </row>
    <row r="26" spans="1:4" s="3" customFormat="1" ht="24.9" customHeight="1" x14ac:dyDescent="0.3">
      <c r="A26" s="139" t="s">
        <v>87</v>
      </c>
      <c r="B26" s="194" t="s">
        <v>112</v>
      </c>
      <c r="C26" s="195"/>
      <c r="D26" s="196"/>
    </row>
    <row r="27" spans="1:4" s="3" customFormat="1" ht="24.9" customHeight="1" x14ac:dyDescent="0.3">
      <c r="A27" s="141"/>
      <c r="B27" s="197"/>
      <c r="C27" s="198"/>
      <c r="D27" s="199"/>
    </row>
    <row r="28" spans="1:4" ht="24.9" customHeight="1" x14ac:dyDescent="0.3">
      <c r="A28" s="137" t="s">
        <v>51</v>
      </c>
      <c r="B28" s="137"/>
      <c r="C28" s="137"/>
      <c r="D28" s="137"/>
    </row>
    <row r="29" spans="1:4" ht="24.9" customHeight="1" x14ac:dyDescent="0.3">
      <c r="A29" s="35" t="s">
        <v>52</v>
      </c>
      <c r="B29" s="200">
        <v>3</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t="s">
        <v>113</v>
      </c>
      <c r="B32" s="152"/>
      <c r="C32" s="152" t="s">
        <v>114</v>
      </c>
      <c r="D32" s="152"/>
    </row>
    <row r="33" spans="1:6" ht="24.9" customHeight="1" x14ac:dyDescent="0.3">
      <c r="A33" s="152" t="s">
        <v>115</v>
      </c>
      <c r="B33" s="152"/>
      <c r="C33" s="152" t="s">
        <v>114</v>
      </c>
      <c r="D33" s="152"/>
    </row>
    <row r="34" spans="1:6" ht="24.9" customHeight="1" x14ac:dyDescent="0.3">
      <c r="A34" s="152" t="s">
        <v>116</v>
      </c>
      <c r="B34" s="152"/>
      <c r="C34" s="152" t="s">
        <v>114</v>
      </c>
      <c r="D34" s="152"/>
    </row>
    <row r="35" spans="1:6" ht="30" customHeight="1" x14ac:dyDescent="0.3">
      <c r="A35" s="152" t="s">
        <v>117</v>
      </c>
      <c r="B35" s="152"/>
      <c r="C35" s="152" t="s">
        <v>114</v>
      </c>
      <c r="D35" s="152"/>
    </row>
    <row r="36" spans="1:6" ht="24.9" customHeight="1" x14ac:dyDescent="0.3">
      <c r="A36" s="148" t="s">
        <v>31</v>
      </c>
      <c r="B36" s="153"/>
      <c r="C36" s="153"/>
      <c r="D36" s="149"/>
    </row>
    <row r="37" spans="1:6" ht="24.9" customHeight="1" x14ac:dyDescent="0.3">
      <c r="A37" s="154" t="s">
        <v>32</v>
      </c>
      <c r="B37" s="155"/>
      <c r="C37" s="34" t="s">
        <v>54</v>
      </c>
      <c r="D37" s="34" t="s">
        <v>118</v>
      </c>
    </row>
    <row r="38" spans="1:6" ht="24.9" customHeight="1" x14ac:dyDescent="0.3">
      <c r="A38" s="156" t="s">
        <v>119</v>
      </c>
      <c r="B38" s="157"/>
      <c r="C38" s="8" t="s">
        <v>120</v>
      </c>
      <c r="D38" s="8" t="s">
        <v>96</v>
      </c>
    </row>
    <row r="39" spans="1:6" ht="24.9" customHeight="1" x14ac:dyDescent="0.3">
      <c r="A39" s="150" t="s">
        <v>121</v>
      </c>
      <c r="B39" s="151"/>
      <c r="C39" s="9" t="s">
        <v>122</v>
      </c>
      <c r="D39" s="9" t="s">
        <v>123</v>
      </c>
    </row>
    <row r="40" spans="1:6" ht="24.9" customHeight="1" x14ac:dyDescent="0.3">
      <c r="A40" s="150" t="s">
        <v>124</v>
      </c>
      <c r="B40" s="151"/>
      <c r="C40" s="9" t="s">
        <v>125</v>
      </c>
      <c r="D40" s="9" t="s">
        <v>123</v>
      </c>
    </row>
    <row r="41" spans="1:6" ht="24.9" customHeight="1" x14ac:dyDescent="0.3">
      <c r="A41" s="156" t="s">
        <v>126</v>
      </c>
      <c r="B41" s="157"/>
      <c r="C41" s="8" t="s">
        <v>122</v>
      </c>
      <c r="D41" s="8" t="s">
        <v>127</v>
      </c>
    </row>
    <row r="42" spans="1:6" ht="24.9" customHeight="1" x14ac:dyDescent="0.3">
      <c r="A42" s="201" t="s">
        <v>128</v>
      </c>
      <c r="B42" s="202"/>
      <c r="C42" s="9" t="s">
        <v>122</v>
      </c>
      <c r="D42" s="9" t="s">
        <v>129</v>
      </c>
      <c r="F42" s="5" t="s">
        <v>130</v>
      </c>
    </row>
    <row r="43" spans="1:6" ht="24.9" customHeight="1" x14ac:dyDescent="0.3">
      <c r="A43" s="201" t="s">
        <v>131</v>
      </c>
      <c r="B43" s="202"/>
      <c r="C43" s="9" t="s">
        <v>132</v>
      </c>
      <c r="D43" s="9" t="s">
        <v>133</v>
      </c>
    </row>
    <row r="44" spans="1:6" ht="52.2" customHeight="1" x14ac:dyDescent="0.3">
      <c r="A44" s="201" t="s">
        <v>134</v>
      </c>
      <c r="B44" s="202"/>
      <c r="C44" s="9" t="s">
        <v>135</v>
      </c>
      <c r="D44" s="9" t="s">
        <v>136</v>
      </c>
    </row>
    <row r="45" spans="1:6" ht="24.9" customHeight="1" x14ac:dyDescent="0.3">
      <c r="A45" s="158" t="s">
        <v>55</v>
      </c>
      <c r="B45" s="160"/>
      <c r="C45" s="161"/>
      <c r="D45" s="162"/>
    </row>
    <row r="46" spans="1:6" ht="24.9" customHeight="1" x14ac:dyDescent="0.3">
      <c r="A46" s="159"/>
      <c r="B46" s="163"/>
      <c r="C46" s="164"/>
      <c r="D46" s="165"/>
    </row>
    <row r="47" spans="1:6" ht="24.9" customHeight="1" x14ac:dyDescent="0.3">
      <c r="A47" s="158" t="s">
        <v>56</v>
      </c>
      <c r="B47" s="160"/>
      <c r="C47" s="161"/>
      <c r="D47" s="162"/>
    </row>
    <row r="48" spans="1:6" ht="24.9" customHeight="1" x14ac:dyDescent="0.3">
      <c r="A48" s="159"/>
      <c r="B48" s="163"/>
      <c r="C48" s="164"/>
      <c r="D48" s="165"/>
    </row>
    <row r="49" spans="1:4" ht="24.9" customHeight="1" x14ac:dyDescent="0.3">
      <c r="A49" s="10" t="s">
        <v>57</v>
      </c>
      <c r="B49" s="6" t="s">
        <v>137</v>
      </c>
      <c r="C49" s="11" t="s">
        <v>79</v>
      </c>
      <c r="D49" s="38" t="s">
        <v>138</v>
      </c>
    </row>
    <row r="50" spans="1:4" x14ac:dyDescent="0.3">
      <c r="A50" s="5" t="s">
        <v>139</v>
      </c>
      <c r="B50" s="5" t="s">
        <v>140</v>
      </c>
      <c r="D50" s="5" t="s">
        <v>141</v>
      </c>
    </row>
    <row r="51" spans="1:4" x14ac:dyDescent="0.3">
      <c r="A51" s="5" t="s">
        <v>142</v>
      </c>
    </row>
    <row r="53" spans="1:4" x14ac:dyDescent="0.3">
      <c r="B53" s="5" t="s">
        <v>143</v>
      </c>
      <c r="D53" s="67">
        <v>43405</v>
      </c>
    </row>
    <row r="54" spans="1:4" x14ac:dyDescent="0.3">
      <c r="B54" s="5" t="s">
        <v>143</v>
      </c>
      <c r="D54" s="67">
        <v>43586</v>
      </c>
    </row>
  </sheetData>
  <mergeCells count="41">
    <mergeCell ref="A44:B44"/>
    <mergeCell ref="A45:A46"/>
    <mergeCell ref="B45:D46"/>
    <mergeCell ref="A47:A48"/>
    <mergeCell ref="B47:D48"/>
    <mergeCell ref="A43:B43"/>
    <mergeCell ref="A34:B34"/>
    <mergeCell ref="C34:D34"/>
    <mergeCell ref="A35:B35"/>
    <mergeCell ref="C35:D35"/>
    <mergeCell ref="A36:D36"/>
    <mergeCell ref="A37:B37"/>
    <mergeCell ref="A38:B38"/>
    <mergeCell ref="A39:B39"/>
    <mergeCell ref="A40:B40"/>
    <mergeCell ref="A41:B41"/>
    <mergeCell ref="A42:B42"/>
    <mergeCell ref="A31:B31"/>
    <mergeCell ref="C31:D31"/>
    <mergeCell ref="A32:B32"/>
    <mergeCell ref="C32:D32"/>
    <mergeCell ref="A33:B33"/>
    <mergeCell ref="C33:D33"/>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'C:\Users\kkerford\AppData\Local\Microsoft\Windows\Temporary Internet Files\Content.Outlook\KOC213MX\[Copy of Risk Register v2 template.xlsm]Settings'!#REF!</xm:f>
          </x14:formula1>
          <xm:sqref>D10</xm:sqref>
        </x14:dataValidation>
        <x14:dataValidation type="list" allowBlank="1" showInputMessage="1" showErrorMessage="1">
          <x14:formula1>
            <xm:f>'C:\Users\kkerford\AppData\Local\Microsoft\Windows\Temporary Internet Files\Content.Outlook\KOC213MX\[Copy of Risk Register v2 template.xlsm]Settings'!#REF!</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D48"/>
  <sheetViews>
    <sheetView topLeftCell="A10" zoomScaleNormal="100" workbookViewId="0">
      <selection activeCell="A19" sqref="A19:A22"/>
    </sheetView>
  </sheetViews>
  <sheetFormatPr defaultColWidth="9.109375" defaultRowHeight="14.4" x14ac:dyDescent="0.3"/>
  <cols>
    <col min="1" max="1" width="20.6640625" style="5" customWidth="1"/>
    <col min="2" max="2" width="30.6640625" style="5" customWidth="1"/>
    <col min="3" max="3" width="20.6640625" style="5" customWidth="1"/>
    <col min="4" max="4" width="30.6640625" style="5" customWidth="1"/>
    <col min="5" max="16384" width="9.109375" style="5"/>
  </cols>
  <sheetData>
    <row r="1" spans="1:4" ht="20.25" customHeight="1" x14ac:dyDescent="0.3">
      <c r="A1" s="138" t="s">
        <v>41</v>
      </c>
      <c r="B1" s="138"/>
      <c r="C1" s="138"/>
      <c r="D1" s="138"/>
    </row>
    <row r="2" spans="1:4" ht="15" customHeight="1" x14ac:dyDescent="0.3"/>
    <row r="3" spans="1:4" ht="24.9" customHeight="1" x14ac:dyDescent="0.3">
      <c r="A3" s="137" t="s">
        <v>42</v>
      </c>
      <c r="B3" s="137"/>
      <c r="C3" s="137"/>
      <c r="D3" s="137"/>
    </row>
    <row r="4" spans="1:4" ht="24.9" customHeight="1" x14ac:dyDescent="0.3">
      <c r="A4" s="36" t="s">
        <v>58</v>
      </c>
      <c r="B4" s="6" t="s">
        <v>77</v>
      </c>
      <c r="C4" s="36" t="s">
        <v>46</v>
      </c>
      <c r="D4" s="6" t="s">
        <v>144</v>
      </c>
    </row>
    <row r="5" spans="1:4" ht="24.9" customHeight="1" x14ac:dyDescent="0.3">
      <c r="A5" s="139" t="s">
        <v>43</v>
      </c>
      <c r="B5" s="142" t="s">
        <v>145</v>
      </c>
      <c r="C5" s="142"/>
      <c r="D5" s="142"/>
    </row>
    <row r="6" spans="1:4" ht="24.9" customHeight="1" x14ac:dyDescent="0.3">
      <c r="A6" s="140"/>
      <c r="B6" s="142"/>
      <c r="C6" s="142"/>
      <c r="D6" s="142"/>
    </row>
    <row r="7" spans="1:4" ht="24.9" customHeight="1" x14ac:dyDescent="0.3">
      <c r="A7" s="140"/>
      <c r="B7" s="142"/>
      <c r="C7" s="142"/>
      <c r="D7" s="142"/>
    </row>
    <row r="8" spans="1:4" ht="24.9" customHeight="1" x14ac:dyDescent="0.3">
      <c r="A8" s="140"/>
      <c r="B8" s="142"/>
      <c r="C8" s="142"/>
      <c r="D8" s="142"/>
    </row>
    <row r="9" spans="1:4" ht="24.9" customHeight="1" x14ac:dyDescent="0.3">
      <c r="A9" s="141"/>
      <c r="B9" s="142"/>
      <c r="C9" s="142"/>
      <c r="D9" s="142"/>
    </row>
    <row r="10" spans="1:4" ht="24.9" customHeight="1" x14ac:dyDescent="0.3">
      <c r="A10" s="36" t="s">
        <v>45</v>
      </c>
      <c r="B10" s="70" t="s">
        <v>146</v>
      </c>
      <c r="C10" s="36" t="s">
        <v>34</v>
      </c>
      <c r="D10" s="6" t="s">
        <v>26</v>
      </c>
    </row>
    <row r="11" spans="1:4" ht="24.9" customHeight="1" x14ac:dyDescent="0.3">
      <c r="A11" s="139" t="s">
        <v>44</v>
      </c>
      <c r="B11" s="143" t="s">
        <v>147</v>
      </c>
      <c r="C11" s="143"/>
      <c r="D11" s="143"/>
    </row>
    <row r="12" spans="1:4" ht="24.9" customHeight="1" x14ac:dyDescent="0.3">
      <c r="A12" s="140"/>
      <c r="B12" s="143"/>
      <c r="C12" s="143"/>
      <c r="D12" s="143"/>
    </row>
    <row r="13" spans="1:4" ht="24.9" customHeight="1" x14ac:dyDescent="0.3">
      <c r="A13" s="141"/>
      <c r="B13" s="143"/>
      <c r="C13" s="143"/>
      <c r="D13" s="143"/>
    </row>
    <row r="14" spans="1:4" ht="24.9" customHeight="1" x14ac:dyDescent="0.3">
      <c r="A14" s="36" t="s">
        <v>47</v>
      </c>
      <c r="B14" s="143" t="s">
        <v>148</v>
      </c>
      <c r="C14" s="143"/>
      <c r="D14" s="143"/>
    </row>
    <row r="15" spans="1:4" ht="24.9" customHeight="1" x14ac:dyDescent="0.3">
      <c r="A15" s="139" t="s">
        <v>48</v>
      </c>
      <c r="B15" s="143" t="s">
        <v>149</v>
      </c>
      <c r="C15" s="143"/>
      <c r="D15" s="143"/>
    </row>
    <row r="16" spans="1:4" ht="24.9" customHeight="1" x14ac:dyDescent="0.3">
      <c r="A16" s="140"/>
      <c r="B16" s="143"/>
      <c r="C16" s="143"/>
      <c r="D16" s="143"/>
    </row>
    <row r="17" spans="1:4" ht="24.9" customHeight="1" x14ac:dyDescent="0.3">
      <c r="A17" s="140"/>
      <c r="B17" s="143"/>
      <c r="C17" s="143"/>
      <c r="D17" s="143"/>
    </row>
    <row r="18" spans="1:4" ht="24.9" customHeight="1" x14ac:dyDescent="0.3">
      <c r="A18" s="141"/>
      <c r="B18" s="143"/>
      <c r="C18" s="143"/>
      <c r="D18" s="143"/>
    </row>
    <row r="19" spans="1:4" ht="24.9" customHeight="1" x14ac:dyDescent="0.3">
      <c r="A19" s="139" t="s">
        <v>49</v>
      </c>
      <c r="B19" s="143" t="s">
        <v>150</v>
      </c>
      <c r="C19" s="143"/>
      <c r="D19" s="143"/>
    </row>
    <row r="20" spans="1:4" ht="24.9" customHeight="1" x14ac:dyDescent="0.3">
      <c r="A20" s="140"/>
      <c r="B20" s="143"/>
      <c r="C20" s="143"/>
      <c r="D20" s="143"/>
    </row>
    <row r="21" spans="1:4" ht="24.9" customHeight="1" x14ac:dyDescent="0.3">
      <c r="A21" s="140"/>
      <c r="B21" s="143"/>
      <c r="C21" s="143"/>
      <c r="D21" s="143"/>
    </row>
    <row r="22" spans="1:4" ht="24.9" customHeight="1" x14ac:dyDescent="0.3">
      <c r="A22" s="141"/>
      <c r="B22" s="143"/>
      <c r="C22" s="143"/>
      <c r="D22" s="143"/>
    </row>
    <row r="23" spans="1:4" ht="24.9" customHeight="1" x14ac:dyDescent="0.3">
      <c r="A23" s="137" t="s">
        <v>50</v>
      </c>
      <c r="B23" s="137"/>
      <c r="C23" s="137"/>
      <c r="D23" s="137"/>
    </row>
    <row r="24" spans="1:4" ht="24.9" customHeight="1" x14ac:dyDescent="0.3">
      <c r="A24" s="35" t="s">
        <v>1</v>
      </c>
      <c r="B24" s="37">
        <v>3</v>
      </c>
      <c r="C24" s="35" t="s">
        <v>28</v>
      </c>
      <c r="D24" s="37">
        <v>3</v>
      </c>
    </row>
    <row r="25" spans="1:4" s="3" customFormat="1" ht="24.9" customHeight="1" x14ac:dyDescent="0.3">
      <c r="A25" s="35" t="s">
        <v>61</v>
      </c>
      <c r="B25" s="144">
        <f>B24*D24</f>
        <v>9</v>
      </c>
      <c r="C25" s="145"/>
      <c r="D25" s="146"/>
    </row>
    <row r="26" spans="1:4" s="3" customFormat="1" ht="24.9" customHeight="1" x14ac:dyDescent="0.3">
      <c r="A26" s="139" t="s">
        <v>87</v>
      </c>
      <c r="B26" s="203" t="s">
        <v>151</v>
      </c>
      <c r="C26" s="204"/>
      <c r="D26" s="205"/>
    </row>
    <row r="27" spans="1:4" s="3" customFormat="1" ht="24.9" customHeight="1" x14ac:dyDescent="0.3">
      <c r="A27" s="141"/>
      <c r="B27" s="206"/>
      <c r="C27" s="207"/>
      <c r="D27" s="208"/>
    </row>
    <row r="28" spans="1:4" ht="24.9" customHeight="1" x14ac:dyDescent="0.3">
      <c r="A28" s="137" t="s">
        <v>51</v>
      </c>
      <c r="B28" s="137"/>
      <c r="C28" s="137"/>
      <c r="D28" s="137"/>
    </row>
    <row r="29" spans="1:4" ht="24.9" customHeight="1" x14ac:dyDescent="0.3">
      <c r="A29" s="35" t="s">
        <v>52</v>
      </c>
      <c r="B29" s="200">
        <v>6</v>
      </c>
      <c r="C29" s="200"/>
      <c r="D29" s="200"/>
    </row>
    <row r="30" spans="1:4" ht="24.9" customHeight="1" x14ac:dyDescent="0.3">
      <c r="A30" s="137" t="s">
        <v>53</v>
      </c>
      <c r="B30" s="137"/>
      <c r="C30" s="137"/>
      <c r="D30" s="137"/>
    </row>
    <row r="31" spans="1:4" ht="24.9" customHeight="1" x14ac:dyDescent="0.3">
      <c r="A31" s="148" t="s">
        <v>29</v>
      </c>
      <c r="B31" s="149"/>
      <c r="C31" s="148" t="s">
        <v>30</v>
      </c>
      <c r="D31" s="149"/>
    </row>
    <row r="32" spans="1:4" ht="24.9" customHeight="1" x14ac:dyDescent="0.3">
      <c r="A32" s="152"/>
      <c r="B32" s="152"/>
      <c r="C32" s="152"/>
      <c r="D32" s="152"/>
    </row>
    <row r="33" spans="1:4" ht="24.9" customHeight="1" x14ac:dyDescent="0.3">
      <c r="A33" s="152" t="s">
        <v>152</v>
      </c>
      <c r="B33" s="152"/>
      <c r="C33" s="152"/>
      <c r="D33" s="152"/>
    </row>
    <row r="34" spans="1:4" ht="24.9" customHeight="1" x14ac:dyDescent="0.3">
      <c r="A34" s="152" t="s">
        <v>153</v>
      </c>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118</v>
      </c>
    </row>
    <row r="38" spans="1:4" ht="24.9" customHeight="1" x14ac:dyDescent="0.3">
      <c r="A38" s="156" t="s">
        <v>154</v>
      </c>
      <c r="B38" s="157"/>
      <c r="C38" s="8"/>
      <c r="D38" s="8"/>
    </row>
    <row r="39" spans="1:4" ht="24.9" customHeight="1" x14ac:dyDescent="0.3">
      <c r="A39" s="150"/>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38" t="s">
        <v>144</v>
      </c>
      <c r="C48" s="11" t="s">
        <v>79</v>
      </c>
      <c r="D48" s="38" t="s">
        <v>155</v>
      </c>
    </row>
  </sheetData>
  <mergeCells count="40">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D1"/>
    <mergeCell ref="A3:D3"/>
    <mergeCell ref="A5:A9"/>
    <mergeCell ref="B5:D9"/>
    <mergeCell ref="A11:A13"/>
    <mergeCell ref="B11:D13"/>
  </mergeCells>
  <pageMargins left="0.70866141732283472" right="0.70866141732283472" top="0.74803149606299213" bottom="0.74803149606299213" header="0.31496062992125984" footer="0.31496062992125984"/>
  <pageSetup scale="88" fitToHeight="0" orientation="portrait" horizontalDpi="400" verticalDpi="200"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[Marketing.xlsm]Settings!#REF!</xm:f>
          </x14:formula1>
          <xm:sqref>B4</xm:sqref>
        </x14:dataValidation>
        <x14:dataValidation type="list" allowBlank="1" showInputMessage="1" showErrorMessage="1">
          <x14:formula1>
            <xm:f>[Marketing.xlsm]Settings!#REF!</xm:f>
          </x14:formula1>
          <xm:sqref>D10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0">
    <pageSetUpPr fitToPage="1"/>
  </sheetPr>
  <dimension ref="A1:G53"/>
  <sheetViews>
    <sheetView topLeftCell="A42" zoomScaleNormal="100" workbookViewId="0">
      <selection activeCell="B48" sqref="B48"/>
    </sheetView>
  </sheetViews>
  <sheetFormatPr defaultColWidth="9.109375" defaultRowHeight="14.4" x14ac:dyDescent="0.3"/>
  <cols>
    <col min="1" max="1" width="16.6640625" style="5" customWidth="1"/>
    <col min="2" max="2" width="28.5546875" style="5" customWidth="1"/>
    <col min="3" max="3" width="14.5546875" style="5" customWidth="1"/>
    <col min="4" max="4" width="33.6640625" style="5" customWidth="1"/>
    <col min="5" max="5" width="1.44140625" style="5" customWidth="1"/>
    <col min="6" max="16384" width="9.109375" style="5"/>
  </cols>
  <sheetData>
    <row r="1" spans="1:7" ht="20.25" customHeight="1" x14ac:dyDescent="0.3">
      <c r="A1" s="138" t="s">
        <v>41</v>
      </c>
      <c r="B1" s="138"/>
      <c r="C1" s="138"/>
      <c r="D1" s="138"/>
    </row>
    <row r="2" spans="1:7" ht="24.9" customHeight="1" x14ac:dyDescent="0.3">
      <c r="A2" s="137" t="s">
        <v>42</v>
      </c>
      <c r="B2" s="137"/>
      <c r="C2" s="137"/>
      <c r="D2" s="137"/>
    </row>
    <row r="3" spans="1:7" ht="30" customHeight="1" x14ac:dyDescent="0.3">
      <c r="A3" s="36" t="s">
        <v>58</v>
      </c>
      <c r="B3" s="6" t="s">
        <v>16</v>
      </c>
      <c r="C3" s="36" t="s">
        <v>46</v>
      </c>
      <c r="D3" s="61" t="s">
        <v>156</v>
      </c>
    </row>
    <row r="4" spans="1:7" ht="7.5" customHeight="1" x14ac:dyDescent="0.3">
      <c r="A4" s="139" t="s">
        <v>43</v>
      </c>
      <c r="B4" s="142" t="s">
        <v>157</v>
      </c>
      <c r="C4" s="142"/>
      <c r="D4" s="142"/>
    </row>
    <row r="5" spans="1:7" ht="6.75" customHeight="1" x14ac:dyDescent="0.3">
      <c r="A5" s="140"/>
      <c r="B5" s="142"/>
      <c r="C5" s="142"/>
      <c r="D5" s="142"/>
    </row>
    <row r="6" spans="1:7" ht="9.75" customHeight="1" x14ac:dyDescent="0.3">
      <c r="A6" s="140"/>
      <c r="B6" s="142"/>
      <c r="C6" s="142"/>
      <c r="D6" s="142"/>
    </row>
    <row r="7" spans="1:7" ht="24.9" customHeight="1" x14ac:dyDescent="0.3">
      <c r="A7" s="140"/>
      <c r="B7" s="142"/>
      <c r="C7" s="142"/>
      <c r="D7" s="142"/>
    </row>
    <row r="8" spans="1:7" ht="7.5" customHeight="1" x14ac:dyDescent="0.3">
      <c r="A8" s="141"/>
      <c r="B8" s="142"/>
      <c r="C8" s="142"/>
      <c r="D8" s="142"/>
      <c r="F8" s="71"/>
    </row>
    <row r="9" spans="1:7" ht="180.6" customHeight="1" x14ac:dyDescent="0.3">
      <c r="A9" s="60" t="s">
        <v>158</v>
      </c>
      <c r="B9" s="209" t="s">
        <v>159</v>
      </c>
      <c r="C9" s="210"/>
      <c r="D9" s="211"/>
      <c r="F9" s="71"/>
    </row>
    <row r="10" spans="1:7" ht="24.9" customHeight="1" x14ac:dyDescent="0.3">
      <c r="A10" s="36" t="s">
        <v>45</v>
      </c>
      <c r="B10" s="54" t="str">
        <f ca="1">MID(CELL("filename",A1),FIND("]",CELL("filename",A1))+1,255)</f>
        <v>ST6</v>
      </c>
      <c r="C10" s="36" t="s">
        <v>34</v>
      </c>
      <c r="D10" s="63" t="s">
        <v>16</v>
      </c>
      <c r="F10" s="72"/>
      <c r="G10" s="73"/>
    </row>
    <row r="11" spans="1:7" ht="6" customHeight="1" x14ac:dyDescent="0.25">
      <c r="A11" s="139" t="s">
        <v>44</v>
      </c>
      <c r="B11" s="143" t="s">
        <v>160</v>
      </c>
      <c r="C11" s="143"/>
      <c r="D11" s="143"/>
      <c r="F11" s="72"/>
      <c r="G11" s="74"/>
    </row>
    <row r="12" spans="1:7" ht="15.75" customHeight="1" x14ac:dyDescent="0.25">
      <c r="A12" s="140"/>
      <c r="B12" s="143"/>
      <c r="C12" s="143"/>
      <c r="D12" s="143"/>
      <c r="F12" s="72"/>
      <c r="G12" s="75"/>
    </row>
    <row r="13" spans="1:7" ht="24.9" customHeight="1" x14ac:dyDescent="0.25">
      <c r="A13" s="141"/>
      <c r="B13" s="143"/>
      <c r="C13" s="143"/>
      <c r="D13" s="143"/>
      <c r="F13" s="72"/>
      <c r="G13" s="75"/>
    </row>
    <row r="14" spans="1:7" ht="24.9" customHeight="1" x14ac:dyDescent="0.3">
      <c r="A14" s="36" t="s">
        <v>47</v>
      </c>
      <c r="B14" s="143" t="s">
        <v>161</v>
      </c>
      <c r="C14" s="143"/>
      <c r="D14" s="143"/>
      <c r="F14" s="72"/>
      <c r="G14" s="75"/>
    </row>
    <row r="15" spans="1:7" ht="5.25" customHeight="1" x14ac:dyDescent="0.25">
      <c r="A15" s="139" t="s">
        <v>48</v>
      </c>
      <c r="B15" s="143" t="s">
        <v>162</v>
      </c>
      <c r="C15" s="143"/>
      <c r="D15" s="143"/>
      <c r="F15" s="72"/>
      <c r="G15" s="75"/>
    </row>
    <row r="16" spans="1:7" ht="6" customHeight="1" x14ac:dyDescent="0.25">
      <c r="A16" s="140"/>
      <c r="B16" s="143"/>
      <c r="C16" s="143"/>
      <c r="D16" s="143"/>
      <c r="F16" s="72"/>
      <c r="G16" s="75"/>
    </row>
    <row r="17" spans="1:7" ht="7.5" customHeight="1" x14ac:dyDescent="0.25">
      <c r="A17" s="140"/>
      <c r="B17" s="143"/>
      <c r="C17" s="143"/>
      <c r="D17" s="143"/>
      <c r="F17" s="72"/>
      <c r="G17" s="75"/>
    </row>
    <row r="18" spans="1:7" ht="12" customHeight="1" x14ac:dyDescent="0.3">
      <c r="A18" s="141"/>
      <c r="B18" s="143"/>
      <c r="C18" s="143"/>
      <c r="D18" s="143"/>
    </row>
    <row r="19" spans="1:7" ht="6.75" customHeight="1" x14ac:dyDescent="0.3">
      <c r="A19" s="139" t="s">
        <v>49</v>
      </c>
      <c r="B19" s="143" t="s">
        <v>163</v>
      </c>
      <c r="C19" s="143"/>
      <c r="D19" s="143"/>
    </row>
    <row r="20" spans="1:7" ht="4.5" customHeight="1" x14ac:dyDescent="0.3">
      <c r="A20" s="140"/>
      <c r="B20" s="143"/>
      <c r="C20" s="143"/>
      <c r="D20" s="143"/>
    </row>
    <row r="21" spans="1:7" ht="5.25" customHeight="1" x14ac:dyDescent="0.3">
      <c r="A21" s="140"/>
      <c r="B21" s="143"/>
      <c r="C21" s="143"/>
      <c r="D21" s="143"/>
    </row>
    <row r="22" spans="1:7" ht="10.5" customHeight="1" x14ac:dyDescent="0.3">
      <c r="A22" s="141"/>
      <c r="B22" s="143"/>
      <c r="C22" s="143"/>
      <c r="D22" s="143"/>
    </row>
    <row r="23" spans="1:7" ht="24.9" customHeight="1" x14ac:dyDescent="0.3">
      <c r="A23" s="137" t="s">
        <v>50</v>
      </c>
      <c r="B23" s="137"/>
      <c r="C23" s="137"/>
      <c r="D23" s="137"/>
    </row>
    <row r="24" spans="1:7" ht="24.9" customHeight="1" x14ac:dyDescent="0.3">
      <c r="A24" s="35" t="s">
        <v>1</v>
      </c>
      <c r="B24" s="76">
        <v>1</v>
      </c>
      <c r="C24" s="35" t="s">
        <v>28</v>
      </c>
      <c r="D24" s="58">
        <v>4</v>
      </c>
      <c r="G24" s="5" t="s">
        <v>164</v>
      </c>
    </row>
    <row r="25" spans="1:7" s="3" customFormat="1" ht="24.9" customHeight="1" x14ac:dyDescent="0.3">
      <c r="A25" s="35" t="s">
        <v>61</v>
      </c>
      <c r="B25" s="144">
        <f>B24*D24</f>
        <v>4</v>
      </c>
      <c r="C25" s="145"/>
      <c r="D25" s="146"/>
    </row>
    <row r="26" spans="1:7" s="3" customFormat="1" ht="24.9" customHeight="1" x14ac:dyDescent="0.3">
      <c r="A26" s="139" t="s">
        <v>87</v>
      </c>
      <c r="B26" s="212" t="s">
        <v>165</v>
      </c>
      <c r="C26" s="213"/>
      <c r="D26" s="214"/>
    </row>
    <row r="27" spans="1:7" s="3" customFormat="1" ht="42.6" customHeight="1" x14ac:dyDescent="0.3">
      <c r="A27" s="141"/>
      <c r="B27" s="215"/>
      <c r="C27" s="216"/>
      <c r="D27" s="217"/>
    </row>
    <row r="28" spans="1:7" ht="24.9" customHeight="1" x14ac:dyDescent="0.3">
      <c r="A28" s="137" t="s">
        <v>51</v>
      </c>
      <c r="B28" s="137"/>
      <c r="C28" s="137"/>
      <c r="D28" s="137"/>
    </row>
    <row r="29" spans="1:7" ht="24.9" customHeight="1" x14ac:dyDescent="0.3">
      <c r="A29" s="35" t="s">
        <v>52</v>
      </c>
      <c r="B29" s="147">
        <v>10</v>
      </c>
      <c r="C29" s="147"/>
      <c r="D29" s="147"/>
    </row>
    <row r="30" spans="1:7" ht="24.9" customHeight="1" x14ac:dyDescent="0.3">
      <c r="A30" s="137" t="s">
        <v>53</v>
      </c>
      <c r="B30" s="137"/>
      <c r="C30" s="137"/>
      <c r="D30" s="137"/>
    </row>
    <row r="31" spans="1:7" ht="24.9" customHeight="1" x14ac:dyDescent="0.3">
      <c r="A31" s="148" t="s">
        <v>29</v>
      </c>
      <c r="B31" s="149"/>
      <c r="C31" s="148" t="s">
        <v>30</v>
      </c>
      <c r="D31" s="149"/>
    </row>
    <row r="32" spans="1:7" ht="24.9" customHeight="1" x14ac:dyDescent="0.3">
      <c r="A32" s="152"/>
      <c r="B32" s="152"/>
      <c r="C32" s="152"/>
      <c r="D32" s="152"/>
    </row>
    <row r="33" spans="1:4" ht="24.9" customHeight="1" x14ac:dyDescent="0.3">
      <c r="A33" s="152"/>
      <c r="B33" s="152"/>
      <c r="C33" s="152"/>
      <c r="D33" s="152"/>
    </row>
    <row r="34" spans="1:4" ht="24.9" customHeight="1" x14ac:dyDescent="0.3">
      <c r="A34" s="152"/>
      <c r="B34" s="152"/>
      <c r="C34" s="152"/>
      <c r="D34" s="152"/>
    </row>
    <row r="35" spans="1:4" ht="24.9" customHeight="1" x14ac:dyDescent="0.3">
      <c r="A35" s="152"/>
      <c r="B35" s="152"/>
      <c r="C35" s="152"/>
      <c r="D35" s="152"/>
    </row>
    <row r="36" spans="1:4" ht="24.9" customHeight="1" x14ac:dyDescent="0.3">
      <c r="A36" s="148" t="s">
        <v>31</v>
      </c>
      <c r="B36" s="153"/>
      <c r="C36" s="153"/>
      <c r="D36" s="149"/>
    </row>
    <row r="37" spans="1:4" ht="24.9" customHeight="1" x14ac:dyDescent="0.3">
      <c r="A37" s="154" t="s">
        <v>32</v>
      </c>
      <c r="B37" s="155"/>
      <c r="C37" s="34" t="s">
        <v>54</v>
      </c>
      <c r="D37" s="34" t="s">
        <v>80</v>
      </c>
    </row>
    <row r="38" spans="1:4" ht="24.9" customHeight="1" x14ac:dyDescent="0.3">
      <c r="A38" s="156" t="s">
        <v>35</v>
      </c>
      <c r="B38" s="157"/>
      <c r="C38" s="8"/>
      <c r="D38" s="8"/>
    </row>
    <row r="39" spans="1:4" ht="24.9" customHeight="1" x14ac:dyDescent="0.3">
      <c r="A39" s="150" t="s">
        <v>36</v>
      </c>
      <c r="B39" s="151"/>
      <c r="C39" s="9"/>
      <c r="D39" s="9"/>
    </row>
    <row r="40" spans="1:4" ht="24.9" customHeight="1" x14ac:dyDescent="0.3">
      <c r="A40" s="150" t="s">
        <v>37</v>
      </c>
      <c r="B40" s="151"/>
      <c r="C40" s="9"/>
      <c r="D40" s="9"/>
    </row>
    <row r="41" spans="1:4" ht="24.9" customHeight="1" x14ac:dyDescent="0.3">
      <c r="A41" s="156" t="s">
        <v>38</v>
      </c>
      <c r="B41" s="157"/>
      <c r="C41" s="8"/>
      <c r="D41" s="8"/>
    </row>
    <row r="42" spans="1:4" ht="24.9" customHeight="1" x14ac:dyDescent="0.3">
      <c r="A42" s="150" t="s">
        <v>39</v>
      </c>
      <c r="B42" s="151"/>
      <c r="C42" s="9"/>
      <c r="D42" s="9"/>
    </row>
    <row r="43" spans="1:4" ht="24.9" customHeight="1" x14ac:dyDescent="0.3">
      <c r="A43" s="150" t="s">
        <v>40</v>
      </c>
      <c r="B43" s="151"/>
      <c r="C43" s="9"/>
      <c r="D43" s="9"/>
    </row>
    <row r="44" spans="1:4" ht="24.9" customHeight="1" x14ac:dyDescent="0.3">
      <c r="A44" s="158" t="s">
        <v>55</v>
      </c>
      <c r="B44" s="160"/>
      <c r="C44" s="161"/>
      <c r="D44" s="162"/>
    </row>
    <row r="45" spans="1:4" ht="24.9" customHeight="1" x14ac:dyDescent="0.3">
      <c r="A45" s="159"/>
      <c r="B45" s="163"/>
      <c r="C45" s="164"/>
      <c r="D45" s="165"/>
    </row>
    <row r="46" spans="1:4" ht="24.9" customHeight="1" x14ac:dyDescent="0.3">
      <c r="A46" s="158" t="s">
        <v>56</v>
      </c>
      <c r="B46" s="160"/>
      <c r="C46" s="161"/>
      <c r="D46" s="162"/>
    </row>
    <row r="47" spans="1:4" ht="24.9" customHeight="1" x14ac:dyDescent="0.3">
      <c r="A47" s="159"/>
      <c r="B47" s="163"/>
      <c r="C47" s="164"/>
      <c r="D47" s="165"/>
    </row>
    <row r="48" spans="1:4" ht="24.9" customHeight="1" x14ac:dyDescent="0.3">
      <c r="A48" s="10" t="s">
        <v>57</v>
      </c>
      <c r="B48" s="10" t="s">
        <v>166</v>
      </c>
      <c r="C48" s="11" t="s">
        <v>79</v>
      </c>
      <c r="D48" s="77">
        <v>43040</v>
      </c>
    </row>
    <row r="50" spans="2:4" x14ac:dyDescent="0.3">
      <c r="B50" s="5" t="s">
        <v>167</v>
      </c>
      <c r="D50" s="5" t="s">
        <v>168</v>
      </c>
    </row>
    <row r="52" spans="2:4" x14ac:dyDescent="0.3">
      <c r="B52" s="5" t="s">
        <v>169</v>
      </c>
      <c r="D52" s="67">
        <v>43617</v>
      </c>
    </row>
    <row r="53" spans="2:4" x14ac:dyDescent="0.3">
      <c r="B53" s="5" t="s">
        <v>170</v>
      </c>
    </row>
  </sheetData>
  <mergeCells count="41">
    <mergeCell ref="A44:A45"/>
    <mergeCell ref="B44:D45"/>
    <mergeCell ref="A46:A47"/>
    <mergeCell ref="B46:D47"/>
    <mergeCell ref="A38:B38"/>
    <mergeCell ref="A39:B39"/>
    <mergeCell ref="A40:B40"/>
    <mergeCell ref="A41:B41"/>
    <mergeCell ref="A42:B42"/>
    <mergeCell ref="A43:B43"/>
    <mergeCell ref="A37:B37"/>
    <mergeCell ref="A31:B31"/>
    <mergeCell ref="C31:D31"/>
    <mergeCell ref="A32:B32"/>
    <mergeCell ref="C32:D32"/>
    <mergeCell ref="A33:B33"/>
    <mergeCell ref="C33:D33"/>
    <mergeCell ref="A34:B34"/>
    <mergeCell ref="C34:D34"/>
    <mergeCell ref="A35:B35"/>
    <mergeCell ref="C35:D35"/>
    <mergeCell ref="A36:D36"/>
    <mergeCell ref="A30:D30"/>
    <mergeCell ref="B14:D14"/>
    <mergeCell ref="A15:A18"/>
    <mergeCell ref="B15:D18"/>
    <mergeCell ref="A19:A22"/>
    <mergeCell ref="B19:D22"/>
    <mergeCell ref="A23:D23"/>
    <mergeCell ref="B25:D25"/>
    <mergeCell ref="A26:A27"/>
    <mergeCell ref="B26:D27"/>
    <mergeCell ref="A28:D28"/>
    <mergeCell ref="B29:D29"/>
    <mergeCell ref="A11:A13"/>
    <mergeCell ref="B11:D13"/>
    <mergeCell ref="A1:D1"/>
    <mergeCell ref="A2:D2"/>
    <mergeCell ref="A4:A8"/>
    <mergeCell ref="B4:D8"/>
    <mergeCell ref="B9:D9"/>
  </mergeCells>
  <pageMargins left="0.70866141732283472" right="0.70866141732283472" top="0.74803149606299213" bottom="0.74803149606299213" header="0.31496062992125984" footer="0.31496062992125984"/>
  <pageSetup scale="80" fitToHeight="0" orientation="portrait" horizontalDpi="4294967294" verticalDpi="4294967294" r:id="rId1"/>
  <headerFooter>
    <oddHeader>&amp;LFleming College&amp;REnterprise Risk Management Program</oddHeader>
    <oddFooter>&amp;L&amp;D&amp;CConfidential&amp;R&amp;P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'S:\shared data\Enterprise Risk Management\2019 new risks templates\[Copy of Risk Identification Template - Gosselin.xlsm]Settings'!#REF!</xm:f>
          </x14:formula1>
          <xm:sqref>B3</xm:sqref>
        </x14:dataValidation>
        <x14:dataValidation type="list" allowBlank="1" showInputMessage="1" showErrorMessage="1">
          <x14:formula1>
            <xm:f>'S:\shared data\Enterprise Risk Management\2019 new risks templates\[Copy of Risk Identification Template - Gosselin.xlsm]Settings'!#REF!</xm:f>
          </x14:formula1>
          <xm:sqref>D10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9D2D2A72835A44A56725D6E7BB4442" ma:contentTypeVersion="3" ma:contentTypeDescription="Create a new document." ma:contentTypeScope="" ma:versionID="dd83c1ddd69478f9df24d255c68de20d">
  <xsd:schema xmlns:xsd="http://www.w3.org/2001/XMLSchema" xmlns:xs="http://www.w3.org/2001/XMLSchema" xmlns:p="http://schemas.microsoft.com/office/2006/metadata/properties" xmlns:ns1="http://schemas.microsoft.com/sharepoint/v3" xmlns:ns2="1fe6215c-dd11-4fed-96b9-db5f0eb8e7c8" targetNamespace="http://schemas.microsoft.com/office/2006/metadata/properties" ma:root="true" ma:fieldsID="b1f91dabfd6f26051b3041a9e2bfc6b2" ns1:_="" ns2:_="">
    <xsd:import namespace="http://schemas.microsoft.com/sharepoint/v3"/>
    <xsd:import namespace="1fe6215c-dd11-4fed-96b9-db5f0eb8e7c8"/>
    <xsd:element name="properties">
      <xsd:complexType>
        <xsd:sequence>
          <xsd:element name="documentManagement">
            <xsd:complexType>
              <xsd:all>
                <xsd:element ref="ns1:PublishingStartDate" minOccurs="0"/>
                <xsd:element ref="ns1:PublishingExpirationDate"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e6215c-dd11-4fed-96b9-db5f0eb8e7c8" elementFormDefault="qualified">
    <xsd:import namespace="http://schemas.microsoft.com/office/2006/documentManagement/types"/>
    <xsd:import namespace="http://schemas.microsoft.com/office/infopath/2007/PartnerControls"/>
    <xsd:element name="Category" ma:index="10" nillable="true" ma:displayName="Category" ma:format="Dropdown" ma:internalName="Category">
      <xsd:simpleType>
        <xsd:restriction base="dms:Choice">
          <xsd:enumeration value="Minutes"/>
          <xsd:enumeration value="Reference Documents"/>
          <xsd:enumeration value="Reports to RMSC"/>
          <xsd:enumeration value="Work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 xmlns="1fe6215c-dd11-4fed-96b9-db5f0eb8e7c8">Working Documents</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D0D2E1-BA90-4F1E-B454-CC2CF400D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e6215c-dd11-4fed-96b9-db5f0eb8e7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38B6C-EFF3-4EE9-A927-814F4F3ABD61}">
  <ds:schemaRefs>
    <ds:schemaRef ds:uri="http://purl.org/dc/dcmitype/"/>
    <ds:schemaRef ds:uri="http://purl.org/dc/elements/1.1/"/>
    <ds:schemaRef ds:uri="http://schemas.microsoft.com/sharepoint/v3"/>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1fe6215c-dd11-4fed-96b9-db5f0eb8e7c8"/>
    <ds:schemaRef ds:uri="http://schemas.microsoft.com/office/2006/metadata/properties"/>
  </ds:schemaRefs>
</ds:datastoreItem>
</file>

<file path=customXml/itemProps3.xml><?xml version="1.0" encoding="utf-8"?>
<ds:datastoreItem xmlns:ds="http://schemas.openxmlformats.org/officeDocument/2006/customXml" ds:itemID="{827C300F-C866-42C2-91A1-A2DF421756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3</vt:i4>
      </vt:variant>
    </vt:vector>
  </HeadingPairs>
  <TitlesOfParts>
    <vt:vector size="59" baseType="lpstr">
      <vt:lpstr>TEMPLATE Backup</vt:lpstr>
      <vt:lpstr>TEMPLATE</vt:lpstr>
      <vt:lpstr>Risk Register</vt:lpstr>
      <vt:lpstr>Settings</vt:lpstr>
      <vt:lpstr>Visualization</vt:lpstr>
      <vt:lpstr>ST1</vt:lpstr>
      <vt:lpstr>ST4</vt:lpstr>
      <vt:lpstr>ST5</vt:lpstr>
      <vt:lpstr>ST6</vt:lpstr>
      <vt:lpstr>ST7</vt:lpstr>
      <vt:lpstr>ST9</vt:lpstr>
      <vt:lpstr>ST12</vt:lpstr>
      <vt:lpstr>ST17</vt:lpstr>
      <vt:lpstr>ST18</vt:lpstr>
      <vt:lpstr>EE1</vt:lpstr>
      <vt:lpstr>EE2</vt:lpstr>
      <vt:lpstr>EE3</vt:lpstr>
      <vt:lpstr>EE4</vt:lpstr>
      <vt:lpstr>IE2</vt:lpstr>
      <vt:lpstr>IE3</vt:lpstr>
      <vt:lpstr>HR1</vt:lpstr>
      <vt:lpstr>HR2</vt:lpstr>
      <vt:lpstr>HR7</vt:lpstr>
      <vt:lpstr>HR9</vt:lpstr>
      <vt:lpstr>HR10</vt:lpstr>
      <vt:lpstr>LG1</vt:lpstr>
      <vt:lpstr>LG2</vt:lpstr>
      <vt:lpstr>LG3</vt:lpstr>
      <vt:lpstr>IT3</vt:lpstr>
      <vt:lpstr>IT9</vt:lpstr>
      <vt:lpstr>IT8</vt:lpstr>
      <vt:lpstr>FI1</vt:lpstr>
      <vt:lpstr>FI4</vt:lpstr>
      <vt:lpstr>FI5</vt:lpstr>
      <vt:lpstr>FI6</vt:lpstr>
      <vt:lpstr>FI8</vt:lpstr>
      <vt:lpstr>FI9</vt:lpstr>
      <vt:lpstr>FI10</vt:lpstr>
      <vt:lpstr>FI11</vt:lpstr>
      <vt:lpstr>FI13</vt:lpstr>
      <vt:lpstr>FI14</vt:lpstr>
      <vt:lpstr>FI15</vt:lpstr>
      <vt:lpstr>FI18</vt:lpstr>
      <vt:lpstr>FI19</vt:lpstr>
      <vt:lpstr>OP1</vt:lpstr>
      <vt:lpstr>OP3</vt:lpstr>
      <vt:lpstr>OP4</vt:lpstr>
      <vt:lpstr>OP5</vt:lpstr>
      <vt:lpstr>OP6</vt:lpstr>
      <vt:lpstr>OP7</vt:lpstr>
      <vt:lpstr>OP14</vt:lpstr>
      <vt:lpstr>OP15</vt:lpstr>
      <vt:lpstr>OP16</vt:lpstr>
      <vt:lpstr>OP17</vt:lpstr>
      <vt:lpstr>OP19</vt:lpstr>
      <vt:lpstr>OP20</vt:lpstr>
      <vt:lpstr>'Risk Register'!Print_Area</vt:lpstr>
      <vt:lpstr>Visualization!Print_Area</vt:lpstr>
      <vt:lpstr>'Risk Register'!Print_Titles</vt:lpstr>
    </vt:vector>
  </TitlesOfParts>
  <Company>OACCAC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April 30 2015 - Champions</dc:title>
  <dc:creator>Antenucci, Mark</dc:creator>
  <cp:lastModifiedBy>Angie Sims</cp:lastModifiedBy>
  <cp:lastPrinted>2019-11-04T15:57:02Z</cp:lastPrinted>
  <dcterms:created xsi:type="dcterms:W3CDTF">2014-03-31T20:36:20Z</dcterms:created>
  <dcterms:modified xsi:type="dcterms:W3CDTF">2019-11-05T20:23:38Z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0x0101006D9D2D2A72835A44A56725D6E7BB4442</vt:lpwstr>
  </property>
  <property fmtid="{D5CDD505-2E9C-101B-9397-08002B2CF9AE}" pid="3" name="SV_QUERY_LIST_4F35BF76-6C0D-4D9B-82B2-816C12CF3733">
    <vt:lpwstr>empty_477D106A-C0D6-4607-AEBD-E2C9D60EA279</vt:lpwstr>
  </property>
</Properties>
</file>